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0" windowWidth="14040" windowHeight="7650" activeTab="1"/>
  </bookViews>
  <sheets>
    <sheet name="百分制成績計算" sheetId="1" r:id="rId1"/>
    <sheet name="等級制成績計算" sheetId="2" r:id="rId2"/>
    <sheet name="工作表2" sheetId="3" r:id="rId3"/>
    <sheet name="工作表3" sheetId="4" r:id="rId4"/>
  </sheets>
  <definedNames/>
  <calcPr fullCalcOnLoad="1"/>
</workbook>
</file>

<file path=xl/sharedStrings.xml><?xml version="1.0" encoding="utf-8"?>
<sst xmlns="http://schemas.openxmlformats.org/spreadsheetml/2006/main" count="66" uniqueCount="40">
  <si>
    <t>基分</t>
  </si>
  <si>
    <t>積分</t>
  </si>
  <si>
    <t>百分制</t>
  </si>
  <si>
    <r>
      <rPr>
        <sz val="8"/>
        <color indexed="63"/>
        <rFont val="標楷體"/>
        <family val="4"/>
      </rPr>
      <t>GPA</t>
    </r>
  </si>
  <si>
    <t>百分制</t>
  </si>
  <si>
    <t>合計</t>
  </si>
  <si>
    <t>學分數(A)</t>
  </si>
  <si>
    <t>百分制成績</t>
  </si>
  <si>
    <t>E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</si>
  <si>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</si>
  <si>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</si>
  <si>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</si>
  <si>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</si>
  <si>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</si>
  <si>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</si>
  <si>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</si>
  <si>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</si>
  <si>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</si>
  <si>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</si>
  <si>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等級制</t>
  </si>
  <si>
    <t>成績(B)</t>
  </si>
  <si>
    <t>(F)</t>
  </si>
  <si>
    <t>加權(C)
基分數</t>
  </si>
  <si>
    <t>大二平均成績</t>
  </si>
  <si>
    <t>大三平均成績</t>
  </si>
  <si>
    <t>等級制</t>
  </si>
  <si>
    <t>等級制成績</t>
  </si>
  <si>
    <t>A+</t>
  </si>
  <si>
    <t>A</t>
  </si>
  <si>
    <t>B</t>
  </si>
  <si>
    <t>A-</t>
  </si>
  <si>
    <t>平均成績</t>
  </si>
  <si>
    <t>B-</t>
  </si>
  <si>
    <t>平均</t>
  </si>
  <si>
    <t>填寫需知:(1)只須填寫橘色地方,其他數字會自動帶出。(2)在表單上填寫黃色框的數值</t>
  </si>
  <si>
    <t>(D1)</t>
  </si>
  <si>
    <t>(E1)</t>
  </si>
  <si>
    <t>(D2)</t>
  </si>
  <si>
    <t>(E2)</t>
  </si>
  <si>
    <t>(D1)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</si>
</sst>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0.0;###0.0"/>
    <numFmt numFmtId="177" formatCode="###0;###0"/>
    <numFmt numFmtId="178" formatCode="###0.00;###0.00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9"/>
      <name val="新細明體"/>
      <family val="1"/>
    </font>
    <font>
      <sz val="14"/>
      <color indexed="63"/>
      <name val="Times New Roman"/>
      <family val="1"/>
    </font>
    <font>
      <sz val="9"/>
      <name val="細明體"/>
      <family val="3"/>
    </font>
    <font>
      <sz val="10"/>
      <color indexed="8"/>
      <name val="標楷體"/>
      <family val="4"/>
    </font>
    <font>
      <sz val="8"/>
      <color indexed="63"/>
      <name val="標楷體"/>
      <family val="4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b/>
      <sz val="12"/>
      <name val="標楷體"/>
      <family val="4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top" wrapText="1"/>
    </xf>
    <xf numFmtId="176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77" fontId="4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178" fontId="8" fillId="33" borderId="11" xfId="0" applyNumberFormat="1" applyFont="1" applyFill="1" applyBorder="1" applyAlignment="1">
      <alignment horizontal="left" vertical="top" wrapText="1"/>
    </xf>
    <xf numFmtId="178" fontId="9" fillId="33" borderId="11" xfId="0" applyNumberFormat="1" applyFont="1" applyFill="1" applyBorder="1" applyAlignment="1">
      <alignment horizontal="left" vertical="top" wrapText="1"/>
    </xf>
    <xf numFmtId="178" fontId="8" fillId="33" borderId="12" xfId="0" applyNumberFormat="1" applyFont="1" applyFill="1" applyBorder="1" applyAlignment="1">
      <alignment horizontal="left" vertical="top" wrapText="1"/>
    </xf>
    <xf numFmtId="178" fontId="8" fillId="33" borderId="13" xfId="0" applyNumberFormat="1" applyFont="1" applyFill="1" applyBorder="1" applyAlignment="1">
      <alignment horizontal="left" vertical="top" wrapText="1"/>
    </xf>
    <xf numFmtId="178" fontId="8" fillId="33" borderId="10" xfId="0" applyNumberFormat="1" applyFont="1" applyFill="1" applyBorder="1" applyAlignment="1">
      <alignment horizontal="left" vertical="top" wrapText="1"/>
    </xf>
    <xf numFmtId="178" fontId="9" fillId="33" borderId="13" xfId="0" applyNumberFormat="1" applyFont="1" applyFill="1" applyBorder="1" applyAlignment="1">
      <alignment horizontal="left" vertical="top" wrapText="1"/>
    </xf>
    <xf numFmtId="178" fontId="9" fillId="33" borderId="10" xfId="0" applyNumberFormat="1" applyFont="1" applyFill="1" applyBorder="1" applyAlignment="1">
      <alignment horizontal="left" vertical="top" wrapText="1"/>
    </xf>
    <xf numFmtId="176" fontId="9" fillId="33" borderId="10" xfId="0" applyNumberFormat="1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33" borderId="16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1" fillId="33" borderId="0" xfId="0" applyFont="1" applyFill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0" fillId="0" borderId="24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C3" sqref="C3"/>
    </sheetView>
  </sheetViews>
  <sheetFormatPr defaultColWidth="9.00390625" defaultRowHeight="15.75"/>
  <cols>
    <col min="1" max="1" width="15.125" style="0" customWidth="1"/>
    <col min="2" max="2" width="4.00390625" style="16" customWidth="1"/>
    <col min="4" max="4" width="12.25390625" style="0" customWidth="1"/>
    <col min="5" max="5" width="9.00390625" style="0" customWidth="1"/>
    <col min="6" max="6" width="9.00390625" style="16" customWidth="1"/>
    <col min="7" max="7" width="4.00390625" style="16" customWidth="1"/>
    <col min="8" max="8" width="7.375" style="16" customWidth="1"/>
    <col min="10" max="10" width="15.125" style="0" customWidth="1"/>
    <col min="11" max="11" width="4.00390625" style="16" customWidth="1"/>
    <col min="13" max="13" width="12.25390625" style="0" customWidth="1"/>
    <col min="14" max="14" width="9.00390625" style="0" customWidth="1"/>
    <col min="15" max="15" width="9.00390625" style="16" customWidth="1"/>
    <col min="16" max="16" width="4.00390625" style="16" customWidth="1"/>
    <col min="17" max="17" width="7.375" style="16" customWidth="1"/>
  </cols>
  <sheetData>
    <row r="1" s="16" customFormat="1" ht="16.5">
      <c r="A1" s="28" t="s">
        <v>34</v>
      </c>
    </row>
    <row r="2" spans="1:10" s="16" customFormat="1" ht="16.5">
      <c r="A2" s="20"/>
      <c r="J2" s="20"/>
    </row>
    <row r="3" spans="1:13" s="16" customFormat="1" ht="16.5">
      <c r="A3" s="36" t="s">
        <v>23</v>
      </c>
      <c r="B3" s="19" t="s">
        <v>21</v>
      </c>
      <c r="C3" s="37">
        <f>ROUND(H25/C25,2)</f>
        <v>4.04</v>
      </c>
      <c r="D3" s="19" t="str">
        <f>"("&amp;VLOOKUP(C3,'工作表3'!$A$2:$B$201,2,FALSE)&amp;")"</f>
        <v>(90.47)</v>
      </c>
      <c r="J3" s="36" t="s">
        <v>24</v>
      </c>
      <c r="K3" s="19" t="s">
        <v>21</v>
      </c>
      <c r="L3" s="37">
        <f>ROUND(Q25/L25,2)</f>
        <v>4.18</v>
      </c>
      <c r="M3" s="19" t="str">
        <f>"("&amp;VLOOKUP(L3,'工作表3'!$A$2:$B$201,2,FALSE)&amp;")"</f>
        <v>(95.6)</v>
      </c>
    </row>
    <row r="4" spans="1:17" ht="36" customHeight="1" thickBot="1">
      <c r="A4" s="35" t="s">
        <v>7</v>
      </c>
      <c r="B4" s="51" t="s">
        <v>6</v>
      </c>
      <c r="C4" s="52"/>
      <c r="D4" s="44" t="s">
        <v>20</v>
      </c>
      <c r="E4" s="26" t="s">
        <v>25</v>
      </c>
      <c r="F4" s="26" t="s">
        <v>0</v>
      </c>
      <c r="G4" s="49" t="s">
        <v>22</v>
      </c>
      <c r="H4" s="50"/>
      <c r="J4" s="35" t="s">
        <v>7</v>
      </c>
      <c r="K4" s="51" t="s">
        <v>6</v>
      </c>
      <c r="L4" s="52"/>
      <c r="M4" s="44" t="s">
        <v>20</v>
      </c>
      <c r="N4" s="26" t="s">
        <v>25</v>
      </c>
      <c r="O4" s="26" t="s">
        <v>0</v>
      </c>
      <c r="P4" s="49" t="s">
        <v>22</v>
      </c>
      <c r="Q4" s="50"/>
    </row>
    <row r="5" spans="1:17" ht="16.5">
      <c r="A5" s="23">
        <v>88</v>
      </c>
      <c r="B5" s="53">
        <v>2</v>
      </c>
      <c r="C5" s="54"/>
      <c r="D5" s="40" t="str">
        <f>IF(ISERROR(A5&amp;"/"&amp;E5&amp;"("&amp;F5&amp;")")=TRUE," ",A5&amp;"/"&amp;E5&amp;"("&amp;F5&amp;")")</f>
        <v>88/A(4)</v>
      </c>
      <c r="E5" s="27" t="str">
        <f>IF(ISNA(VLOOKUP(A5,'工作表2'!$A$1:$C$12,3)),"",VLOOKUP(A5,'工作表2'!$A$1:$C$12,3))</f>
        <v>A</v>
      </c>
      <c r="F5" s="27">
        <f>IF(ISNA(VLOOKUP(A5,'工作表2'!$A$2:$B$12,2)),"",VLOOKUP(A5,'工作表2'!$A$2:$B$12,2))</f>
        <v>4</v>
      </c>
      <c r="G5" s="47">
        <f>IF(ISERROR(C5*F5)=TRUE," ",B5*F5)</f>
        <v>8</v>
      </c>
      <c r="H5" s="48"/>
      <c r="J5" s="23">
        <v>88</v>
      </c>
      <c r="K5" s="53">
        <v>2</v>
      </c>
      <c r="L5" s="54"/>
      <c r="M5" s="40" t="str">
        <f>IF(ISERROR(J5&amp;"/"&amp;N5&amp;"("&amp;O5&amp;")")=TRUE," ",J5&amp;"/"&amp;N5&amp;"("&amp;O5&amp;")")</f>
        <v>88/A(4)</v>
      </c>
      <c r="N5" s="27" t="str">
        <f>IF(ISNA(VLOOKUP(J5,'工作表2'!$A$1:$C$12,3)),"",VLOOKUP(J5,'工作表2'!$A$1:$C$12,3))</f>
        <v>A</v>
      </c>
      <c r="O5" s="27">
        <f>IF(ISNA(VLOOKUP(J5,'工作表2'!$A$2:$B$12,2)),"",VLOOKUP(J5,'工作表2'!$A$2:$B$12,2))</f>
        <v>4</v>
      </c>
      <c r="P5" s="47">
        <f>IF(ISERROR(L5*O5)=TRUE," ",K5*O5)</f>
        <v>8</v>
      </c>
      <c r="Q5" s="48"/>
    </row>
    <row r="6" spans="1:17" ht="16.5">
      <c r="A6" s="24">
        <v>90</v>
      </c>
      <c r="B6" s="45">
        <v>3</v>
      </c>
      <c r="C6" s="46"/>
      <c r="D6" s="40" t="str">
        <f aca="true" t="shared" si="0" ref="D6:D24">IF(ISERROR(A6&amp;"/"&amp;E6&amp;"("&amp;F6&amp;")")=TRUE," ",A6&amp;"/"&amp;E6&amp;"("&amp;F6&amp;")")</f>
        <v>90/A+(4.3)</v>
      </c>
      <c r="E6" s="27" t="str">
        <f>IF(ISNA(VLOOKUP(A6,'工作表2'!$A$1:$C$12,3)),"",VLOOKUP(A6,'工作表2'!$A$1:$C$12,3))</f>
        <v>A+</v>
      </c>
      <c r="F6" s="27">
        <f>IF(ISNA(VLOOKUP(A6,'工作表2'!$A$2:$B$12,2)),"",VLOOKUP(A6,'工作表2'!$A$2:$B$12,2))</f>
        <v>4.3</v>
      </c>
      <c r="G6" s="47">
        <f aca="true" t="shared" si="1" ref="G6:G24">IF(ISERROR(C6*F6)=TRUE," ",B6*F6)</f>
        <v>12.899999999999999</v>
      </c>
      <c r="H6" s="48"/>
      <c r="J6" s="24">
        <v>92</v>
      </c>
      <c r="K6" s="45">
        <v>3</v>
      </c>
      <c r="L6" s="46"/>
      <c r="M6" s="40" t="str">
        <f aca="true" t="shared" si="2" ref="M6:M24">IF(ISERROR(J6&amp;"/"&amp;N6&amp;"("&amp;O6&amp;")")=TRUE," ",J6&amp;"/"&amp;N6&amp;"("&amp;O6&amp;")")</f>
        <v>92/A+(4.3)</v>
      </c>
      <c r="N6" s="27" t="str">
        <f>IF(ISNA(VLOOKUP(J6,'工作表2'!$A$1:$C$12,3)),"",VLOOKUP(J6,'工作表2'!$A$1:$C$12,3))</f>
        <v>A+</v>
      </c>
      <c r="O6" s="27">
        <f>IF(ISNA(VLOOKUP(J6,'工作表2'!$A$2:$B$12,2)),"",VLOOKUP(J6,'工作表2'!$A$2:$B$12,2))</f>
        <v>4.3</v>
      </c>
      <c r="P6" s="47">
        <f aca="true" t="shared" si="3" ref="P6:P24">IF(ISERROR(L6*O6)=TRUE," ",K6*O6)</f>
        <v>12.899999999999999</v>
      </c>
      <c r="Q6" s="48"/>
    </row>
    <row r="7" spans="1:17" ht="16.5">
      <c r="A7" s="24">
        <v>80</v>
      </c>
      <c r="B7" s="45">
        <v>2</v>
      </c>
      <c r="C7" s="46"/>
      <c r="D7" s="40" t="str">
        <f t="shared" si="0"/>
        <v>80/A-(3.7)</v>
      </c>
      <c r="E7" s="27" t="str">
        <f>IF(ISNA(VLOOKUP(A7,'工作表2'!$A$1:$C$12,3)),"",VLOOKUP(A7,'工作表2'!$A$1:$C$12,3))</f>
        <v>A-</v>
      </c>
      <c r="F7" s="27">
        <f>IF(ISNA(VLOOKUP(A7,'工作表2'!$A$2:$B$12,2)),"",VLOOKUP(A7,'工作表2'!$A$2:$B$12,2))</f>
        <v>3.7</v>
      </c>
      <c r="G7" s="47">
        <f t="shared" si="1"/>
        <v>7.4</v>
      </c>
      <c r="H7" s="48"/>
      <c r="J7" s="24"/>
      <c r="K7" s="45"/>
      <c r="L7" s="46"/>
      <c r="M7" s="40" t="str">
        <f t="shared" si="2"/>
        <v>/()</v>
      </c>
      <c r="N7" s="27">
        <f>IF(ISNA(VLOOKUP(J7,'工作表2'!$A$1:$C$12,3)),"",VLOOKUP(J7,'工作表2'!$A$1:$C$12,3))</f>
      </c>
      <c r="O7" s="27">
        <f>IF(ISNA(VLOOKUP(J7,'工作表2'!$A$2:$B$12,2)),"",VLOOKUP(J7,'工作表2'!$A$2:$B$12,2))</f>
      </c>
      <c r="P7" s="47" t="str">
        <f t="shared" si="3"/>
        <v> </v>
      </c>
      <c r="Q7" s="48"/>
    </row>
    <row r="8" spans="1:17" ht="16.5">
      <c r="A8" s="24"/>
      <c r="B8" s="45"/>
      <c r="C8" s="46"/>
      <c r="D8" s="40" t="str">
        <f t="shared" si="0"/>
        <v>/()</v>
      </c>
      <c r="E8" s="27">
        <f>IF(ISNA(VLOOKUP(A8,'工作表2'!$A$1:$C$12,3)),"",VLOOKUP(A8,'工作表2'!$A$1:$C$12,3))</f>
      </c>
      <c r="F8" s="27">
        <f>IF(ISNA(VLOOKUP(A8,'工作表2'!$A$2:$B$12,2)),"",VLOOKUP(A8,'工作表2'!$A$2:$B$12,2))</f>
      </c>
      <c r="G8" s="47" t="str">
        <f t="shared" si="1"/>
        <v> </v>
      </c>
      <c r="H8" s="48"/>
      <c r="J8" s="24"/>
      <c r="K8" s="45"/>
      <c r="L8" s="46"/>
      <c r="M8" s="40" t="str">
        <f t="shared" si="2"/>
        <v>/()</v>
      </c>
      <c r="N8" s="27">
        <f>IF(ISNA(VLOOKUP(J8,'工作表2'!$A$1:$C$12,3)),"",VLOOKUP(J8,'工作表2'!$A$1:$C$12,3))</f>
      </c>
      <c r="O8" s="27">
        <f>IF(ISNA(VLOOKUP(J8,'工作表2'!$A$2:$B$12,2)),"",VLOOKUP(J8,'工作表2'!$A$2:$B$12,2))</f>
      </c>
      <c r="P8" s="47" t="str">
        <f t="shared" si="3"/>
        <v> </v>
      </c>
      <c r="Q8" s="48"/>
    </row>
    <row r="9" spans="1:17" ht="16.5">
      <c r="A9" s="24"/>
      <c r="B9" s="45"/>
      <c r="C9" s="46"/>
      <c r="D9" s="40" t="str">
        <f t="shared" si="0"/>
        <v>/()</v>
      </c>
      <c r="E9" s="27">
        <f>IF(ISNA(VLOOKUP(A9,'工作表2'!$A$1:$C$12,3)),"",VLOOKUP(A9,'工作表2'!$A$1:$C$12,3))</f>
      </c>
      <c r="F9" s="27">
        <f>IF(ISNA(VLOOKUP(A9,'工作表2'!$A$2:$B$12,2)),"",VLOOKUP(A9,'工作表2'!$A$2:$B$12,2))</f>
      </c>
      <c r="G9" s="47" t="str">
        <f t="shared" si="1"/>
        <v> </v>
      </c>
      <c r="H9" s="48"/>
      <c r="J9" s="24"/>
      <c r="K9" s="45"/>
      <c r="L9" s="46"/>
      <c r="M9" s="40" t="str">
        <f t="shared" si="2"/>
        <v>/()</v>
      </c>
      <c r="N9" s="27">
        <f>IF(ISNA(VLOOKUP(J9,'工作表2'!$A$1:$C$12,3)),"",VLOOKUP(J9,'工作表2'!$A$1:$C$12,3))</f>
      </c>
      <c r="O9" s="27">
        <f>IF(ISNA(VLOOKUP(J9,'工作表2'!$A$2:$B$12,2)),"",VLOOKUP(J9,'工作表2'!$A$2:$B$12,2))</f>
      </c>
      <c r="P9" s="47" t="str">
        <f t="shared" si="3"/>
        <v> </v>
      </c>
      <c r="Q9" s="48"/>
    </row>
    <row r="10" spans="1:17" ht="16.5">
      <c r="A10" s="24"/>
      <c r="B10" s="45"/>
      <c r="C10" s="46"/>
      <c r="D10" s="40" t="str">
        <f t="shared" si="0"/>
        <v>/()</v>
      </c>
      <c r="E10" s="27">
        <f>IF(ISNA(VLOOKUP(A10,'工作表2'!$A$1:$C$12,3)),"",VLOOKUP(A10,'工作表2'!$A$1:$C$12,3))</f>
      </c>
      <c r="F10" s="27">
        <f>IF(ISNA(VLOOKUP(A10,'工作表2'!$A$2:$B$12,2)),"",VLOOKUP(A10,'工作表2'!$A$2:$B$12,2))</f>
      </c>
      <c r="G10" s="47" t="str">
        <f t="shared" si="1"/>
        <v> </v>
      </c>
      <c r="H10" s="48"/>
      <c r="J10" s="24"/>
      <c r="K10" s="45"/>
      <c r="L10" s="46"/>
      <c r="M10" s="40" t="str">
        <f t="shared" si="2"/>
        <v>/()</v>
      </c>
      <c r="N10" s="27">
        <f>IF(ISNA(VLOOKUP(J10,'工作表2'!$A$1:$C$12,3)),"",VLOOKUP(J10,'工作表2'!$A$1:$C$12,3))</f>
      </c>
      <c r="O10" s="27">
        <f>IF(ISNA(VLOOKUP(J10,'工作表2'!$A$2:$B$12,2)),"",VLOOKUP(J10,'工作表2'!$A$2:$B$12,2))</f>
      </c>
      <c r="P10" s="47" t="str">
        <f t="shared" si="3"/>
        <v> </v>
      </c>
      <c r="Q10" s="48"/>
    </row>
    <row r="11" spans="1:17" ht="16.5">
      <c r="A11" s="24"/>
      <c r="B11" s="45"/>
      <c r="C11" s="46"/>
      <c r="D11" s="40" t="str">
        <f t="shared" si="0"/>
        <v>/()</v>
      </c>
      <c r="E11" s="27">
        <f>IF(ISNA(VLOOKUP(A11,'工作表2'!$A$1:$C$12,3)),"",VLOOKUP(A11,'工作表2'!$A$1:$C$12,3))</f>
      </c>
      <c r="F11" s="27">
        <f>IF(ISNA(VLOOKUP(A11,'工作表2'!$A$2:$B$12,2)),"",VLOOKUP(A11,'工作表2'!$A$2:$B$12,2))</f>
      </c>
      <c r="G11" s="47" t="str">
        <f t="shared" si="1"/>
        <v> </v>
      </c>
      <c r="H11" s="48"/>
      <c r="J11" s="24"/>
      <c r="K11" s="45"/>
      <c r="L11" s="46"/>
      <c r="M11" s="40" t="str">
        <f t="shared" si="2"/>
        <v>/()</v>
      </c>
      <c r="N11" s="27">
        <f>IF(ISNA(VLOOKUP(J11,'工作表2'!$A$1:$C$12,3)),"",VLOOKUP(J11,'工作表2'!$A$1:$C$12,3))</f>
      </c>
      <c r="O11" s="27">
        <f>IF(ISNA(VLOOKUP(J11,'工作表2'!$A$2:$B$12,2)),"",VLOOKUP(J11,'工作表2'!$A$2:$B$12,2))</f>
      </c>
      <c r="P11" s="47" t="str">
        <f t="shared" si="3"/>
        <v> </v>
      </c>
      <c r="Q11" s="48"/>
    </row>
    <row r="12" spans="1:17" ht="16.5">
      <c r="A12" s="24"/>
      <c r="B12" s="45"/>
      <c r="C12" s="46"/>
      <c r="D12" s="40" t="str">
        <f t="shared" si="0"/>
        <v>/()</v>
      </c>
      <c r="E12" s="27">
        <f>IF(ISNA(VLOOKUP(A12,'工作表2'!$A$1:$C$12,3)),"",VLOOKUP(A12,'工作表2'!$A$1:$C$12,3))</f>
      </c>
      <c r="F12" s="27">
        <f>IF(ISNA(VLOOKUP(A12,'工作表2'!$A$2:$B$12,2)),"",VLOOKUP(A12,'工作表2'!$A$2:$B$12,2))</f>
      </c>
      <c r="G12" s="47" t="str">
        <f t="shared" si="1"/>
        <v> </v>
      </c>
      <c r="H12" s="48"/>
      <c r="J12" s="24"/>
      <c r="K12" s="45"/>
      <c r="L12" s="46"/>
      <c r="M12" s="40" t="str">
        <f t="shared" si="2"/>
        <v>/()</v>
      </c>
      <c r="N12" s="27">
        <f>IF(ISNA(VLOOKUP(J12,'工作表2'!$A$1:$C$12,3)),"",VLOOKUP(J12,'工作表2'!$A$1:$C$12,3))</f>
      </c>
      <c r="O12" s="27">
        <f>IF(ISNA(VLOOKUP(J12,'工作表2'!$A$2:$B$12,2)),"",VLOOKUP(J12,'工作表2'!$A$2:$B$12,2))</f>
      </c>
      <c r="P12" s="47" t="str">
        <f t="shared" si="3"/>
        <v> </v>
      </c>
      <c r="Q12" s="48"/>
    </row>
    <row r="13" spans="1:17" ht="16.5">
      <c r="A13" s="24"/>
      <c r="B13" s="45"/>
      <c r="C13" s="46"/>
      <c r="D13" s="40" t="str">
        <f t="shared" si="0"/>
        <v>/()</v>
      </c>
      <c r="E13" s="27">
        <f>IF(ISNA(VLOOKUP(A13,'工作表2'!$A$1:$C$12,3)),"",VLOOKUP(A13,'工作表2'!$A$1:$C$12,3))</f>
      </c>
      <c r="F13" s="27">
        <f>IF(ISNA(VLOOKUP(A13,'工作表2'!$A$2:$B$12,2)),"",VLOOKUP(A13,'工作表2'!$A$2:$B$12,2))</f>
      </c>
      <c r="G13" s="47" t="str">
        <f t="shared" si="1"/>
        <v> </v>
      </c>
      <c r="H13" s="48"/>
      <c r="J13" s="24"/>
      <c r="K13" s="45"/>
      <c r="L13" s="46"/>
      <c r="M13" s="40" t="str">
        <f t="shared" si="2"/>
        <v>/()</v>
      </c>
      <c r="N13" s="27">
        <f>IF(ISNA(VLOOKUP(J13,'工作表2'!$A$1:$C$12,3)),"",VLOOKUP(J13,'工作表2'!$A$1:$C$12,3))</f>
      </c>
      <c r="O13" s="27">
        <f>IF(ISNA(VLOOKUP(J13,'工作表2'!$A$2:$B$12,2)),"",VLOOKUP(J13,'工作表2'!$A$2:$B$12,2))</f>
      </c>
      <c r="P13" s="47" t="str">
        <f t="shared" si="3"/>
        <v> </v>
      </c>
      <c r="Q13" s="48"/>
    </row>
    <row r="14" spans="1:17" ht="16.5">
      <c r="A14" s="24"/>
      <c r="B14" s="45"/>
      <c r="C14" s="46"/>
      <c r="D14" s="40" t="str">
        <f t="shared" si="0"/>
        <v>/()</v>
      </c>
      <c r="E14" s="27">
        <f>IF(ISNA(VLOOKUP(A14,'工作表2'!$A$1:$C$12,3)),"",VLOOKUP(A14,'工作表2'!$A$1:$C$12,3))</f>
      </c>
      <c r="F14" s="27">
        <f>IF(ISNA(VLOOKUP(A14,'工作表2'!$A$2:$B$12,2)),"",VLOOKUP(A14,'工作表2'!$A$2:$B$12,2))</f>
      </c>
      <c r="G14" s="47" t="str">
        <f t="shared" si="1"/>
        <v> </v>
      </c>
      <c r="H14" s="48"/>
      <c r="J14" s="24"/>
      <c r="K14" s="45"/>
      <c r="L14" s="46"/>
      <c r="M14" s="40" t="str">
        <f t="shared" si="2"/>
        <v>/()</v>
      </c>
      <c r="N14" s="27">
        <f>IF(ISNA(VLOOKUP(J14,'工作表2'!$A$1:$C$12,3)),"",VLOOKUP(J14,'工作表2'!$A$1:$C$12,3))</f>
      </c>
      <c r="O14" s="27">
        <f>IF(ISNA(VLOOKUP(J14,'工作表2'!$A$2:$B$12,2)),"",VLOOKUP(J14,'工作表2'!$A$2:$B$12,2))</f>
      </c>
      <c r="P14" s="47" t="str">
        <f t="shared" si="3"/>
        <v> </v>
      </c>
      <c r="Q14" s="48"/>
    </row>
    <row r="15" spans="1:17" ht="16.5">
      <c r="A15" s="24"/>
      <c r="B15" s="45"/>
      <c r="C15" s="46"/>
      <c r="D15" s="40" t="str">
        <f t="shared" si="0"/>
        <v>/()</v>
      </c>
      <c r="E15" s="27">
        <f>IF(ISNA(VLOOKUP(A15,'工作表2'!$A$1:$C$12,3)),"",VLOOKUP(A15,'工作表2'!$A$1:$C$12,3))</f>
      </c>
      <c r="F15" s="27">
        <f>IF(ISNA(VLOOKUP(A15,'工作表2'!$A$2:$B$12,2)),"",VLOOKUP(A15,'工作表2'!$A$2:$B$12,2))</f>
      </c>
      <c r="G15" s="47" t="str">
        <f t="shared" si="1"/>
        <v> </v>
      </c>
      <c r="H15" s="48"/>
      <c r="J15" s="24"/>
      <c r="K15" s="45"/>
      <c r="L15" s="46"/>
      <c r="M15" s="40" t="str">
        <f t="shared" si="2"/>
        <v>/()</v>
      </c>
      <c r="N15" s="27">
        <f>IF(ISNA(VLOOKUP(J15,'工作表2'!$A$1:$C$12,3)),"",VLOOKUP(J15,'工作表2'!$A$1:$C$12,3))</f>
      </c>
      <c r="O15" s="27">
        <f>IF(ISNA(VLOOKUP(J15,'工作表2'!$A$2:$B$12,2)),"",VLOOKUP(J15,'工作表2'!$A$2:$B$12,2))</f>
      </c>
      <c r="P15" s="47" t="str">
        <f t="shared" si="3"/>
        <v> </v>
      </c>
      <c r="Q15" s="48"/>
    </row>
    <row r="16" spans="1:17" ht="16.5">
      <c r="A16" s="24"/>
      <c r="B16" s="45"/>
      <c r="C16" s="46"/>
      <c r="D16" s="40" t="str">
        <f t="shared" si="0"/>
        <v>/()</v>
      </c>
      <c r="E16" s="27">
        <f>IF(ISNA(VLOOKUP(A16,'工作表2'!$A$1:$C$12,3)),"",VLOOKUP(A16,'工作表2'!$A$1:$C$12,3))</f>
      </c>
      <c r="F16" s="27">
        <f>IF(ISNA(VLOOKUP(A16,'工作表2'!$A$2:$B$12,2)),"",VLOOKUP(A16,'工作表2'!$A$2:$B$12,2))</f>
      </c>
      <c r="G16" s="47" t="str">
        <f t="shared" si="1"/>
        <v> </v>
      </c>
      <c r="H16" s="48"/>
      <c r="J16" s="24"/>
      <c r="K16" s="45"/>
      <c r="L16" s="46"/>
      <c r="M16" s="40" t="str">
        <f t="shared" si="2"/>
        <v>/()</v>
      </c>
      <c r="N16" s="27">
        <f>IF(ISNA(VLOOKUP(J16,'工作表2'!$A$1:$C$12,3)),"",VLOOKUP(J16,'工作表2'!$A$1:$C$12,3))</f>
      </c>
      <c r="O16" s="27">
        <f>IF(ISNA(VLOOKUP(J16,'工作表2'!$A$2:$B$12,2)),"",VLOOKUP(J16,'工作表2'!$A$2:$B$12,2))</f>
      </c>
      <c r="P16" s="47" t="str">
        <f t="shared" si="3"/>
        <v> </v>
      </c>
      <c r="Q16" s="48"/>
    </row>
    <row r="17" spans="1:17" ht="16.5">
      <c r="A17" s="24"/>
      <c r="B17" s="45"/>
      <c r="C17" s="46"/>
      <c r="D17" s="40" t="str">
        <f t="shared" si="0"/>
        <v>/()</v>
      </c>
      <c r="E17" s="27">
        <f>IF(ISNA(VLOOKUP(A17,'工作表2'!$A$1:$C$12,3)),"",VLOOKUP(A17,'工作表2'!$A$1:$C$12,3))</f>
      </c>
      <c r="F17" s="27">
        <f>IF(ISNA(VLOOKUP(A17,'工作表2'!$A$2:$B$12,2)),"",VLOOKUP(A17,'工作表2'!$A$2:$B$12,2))</f>
      </c>
      <c r="G17" s="47" t="str">
        <f t="shared" si="1"/>
        <v> </v>
      </c>
      <c r="H17" s="48"/>
      <c r="J17" s="24"/>
      <c r="K17" s="45"/>
      <c r="L17" s="46"/>
      <c r="M17" s="40" t="str">
        <f t="shared" si="2"/>
        <v>/()</v>
      </c>
      <c r="N17" s="27">
        <f>IF(ISNA(VLOOKUP(J17,'工作表2'!$A$1:$C$12,3)),"",VLOOKUP(J17,'工作表2'!$A$1:$C$12,3))</f>
      </c>
      <c r="O17" s="27">
        <f>IF(ISNA(VLOOKUP(J17,'工作表2'!$A$2:$B$12,2)),"",VLOOKUP(J17,'工作表2'!$A$2:$B$12,2))</f>
      </c>
      <c r="P17" s="47" t="str">
        <f t="shared" si="3"/>
        <v> </v>
      </c>
      <c r="Q17" s="48"/>
    </row>
    <row r="18" spans="1:17" ht="16.5">
      <c r="A18" s="24"/>
      <c r="B18" s="45"/>
      <c r="C18" s="46"/>
      <c r="D18" s="40" t="str">
        <f t="shared" si="0"/>
        <v>/()</v>
      </c>
      <c r="E18" s="27">
        <f>IF(ISNA(VLOOKUP(A18,'工作表2'!$A$1:$C$12,3)),"",VLOOKUP(A18,'工作表2'!$A$1:$C$12,3))</f>
      </c>
      <c r="F18" s="27">
        <f>IF(ISNA(VLOOKUP(A18,'工作表2'!$A$2:$B$12,2)),"",VLOOKUP(A18,'工作表2'!$A$2:$B$12,2))</f>
      </c>
      <c r="G18" s="47" t="str">
        <f t="shared" si="1"/>
        <v> </v>
      </c>
      <c r="H18" s="48"/>
      <c r="J18" s="24"/>
      <c r="K18" s="45"/>
      <c r="L18" s="46"/>
      <c r="M18" s="40" t="str">
        <f t="shared" si="2"/>
        <v>/()</v>
      </c>
      <c r="N18" s="27">
        <f>IF(ISNA(VLOOKUP(J18,'工作表2'!$A$1:$C$12,3)),"",VLOOKUP(J18,'工作表2'!$A$1:$C$12,3))</f>
      </c>
      <c r="O18" s="27">
        <f>IF(ISNA(VLOOKUP(J18,'工作表2'!$A$2:$B$12,2)),"",VLOOKUP(J18,'工作表2'!$A$2:$B$12,2))</f>
      </c>
      <c r="P18" s="47" t="str">
        <f t="shared" si="3"/>
        <v> </v>
      </c>
      <c r="Q18" s="48"/>
    </row>
    <row r="19" spans="1:17" ht="16.5">
      <c r="A19" s="24"/>
      <c r="B19" s="45"/>
      <c r="C19" s="46"/>
      <c r="D19" s="40" t="str">
        <f t="shared" si="0"/>
        <v>/()</v>
      </c>
      <c r="E19" s="27">
        <f>IF(ISNA(VLOOKUP(A19,'工作表2'!$A$1:$C$12,3)),"",VLOOKUP(A19,'工作表2'!$A$1:$C$12,3))</f>
      </c>
      <c r="F19" s="27">
        <f>IF(ISNA(VLOOKUP(A19,'工作表2'!$A$2:$B$12,2)),"",VLOOKUP(A19,'工作表2'!$A$2:$B$12,2))</f>
      </c>
      <c r="G19" s="47" t="str">
        <f t="shared" si="1"/>
        <v> </v>
      </c>
      <c r="H19" s="48"/>
      <c r="J19" s="24"/>
      <c r="K19" s="45"/>
      <c r="L19" s="46"/>
      <c r="M19" s="40" t="str">
        <f t="shared" si="2"/>
        <v>/()</v>
      </c>
      <c r="N19" s="27">
        <f>IF(ISNA(VLOOKUP(J19,'工作表2'!$A$1:$C$12,3)),"",VLOOKUP(J19,'工作表2'!$A$1:$C$12,3))</f>
      </c>
      <c r="O19" s="27">
        <f>IF(ISNA(VLOOKUP(J19,'工作表2'!$A$2:$B$12,2)),"",VLOOKUP(J19,'工作表2'!$A$2:$B$12,2))</f>
      </c>
      <c r="P19" s="47" t="str">
        <f t="shared" si="3"/>
        <v> </v>
      </c>
      <c r="Q19" s="48"/>
    </row>
    <row r="20" spans="1:17" ht="16.5">
      <c r="A20" s="24"/>
      <c r="B20" s="45"/>
      <c r="C20" s="46"/>
      <c r="D20" s="40" t="str">
        <f t="shared" si="0"/>
        <v>/()</v>
      </c>
      <c r="E20" s="27">
        <f>IF(ISNA(VLOOKUP(A20,'工作表2'!$A$1:$C$12,3)),"",VLOOKUP(A20,'工作表2'!$A$1:$C$12,3))</f>
      </c>
      <c r="F20" s="27">
        <f>IF(ISNA(VLOOKUP(A20,'工作表2'!$A$2:$B$12,2)),"",VLOOKUP(A20,'工作表2'!$A$2:$B$12,2))</f>
      </c>
      <c r="G20" s="47" t="str">
        <f t="shared" si="1"/>
        <v> </v>
      </c>
      <c r="H20" s="48"/>
      <c r="J20" s="24"/>
      <c r="K20" s="45"/>
      <c r="L20" s="46"/>
      <c r="M20" s="40" t="str">
        <f t="shared" si="2"/>
        <v>/()</v>
      </c>
      <c r="N20" s="27">
        <f>IF(ISNA(VLOOKUP(J20,'工作表2'!$A$1:$C$12,3)),"",VLOOKUP(J20,'工作表2'!$A$1:$C$12,3))</f>
      </c>
      <c r="O20" s="27">
        <f>IF(ISNA(VLOOKUP(J20,'工作表2'!$A$2:$B$12,2)),"",VLOOKUP(J20,'工作表2'!$A$2:$B$12,2))</f>
      </c>
      <c r="P20" s="47" t="str">
        <f t="shared" si="3"/>
        <v> </v>
      </c>
      <c r="Q20" s="48"/>
    </row>
    <row r="21" spans="1:17" ht="16.5">
      <c r="A21" s="24"/>
      <c r="B21" s="45"/>
      <c r="C21" s="46"/>
      <c r="D21" s="40" t="str">
        <f t="shared" si="0"/>
        <v>/()</v>
      </c>
      <c r="E21" s="27">
        <f>IF(ISNA(VLOOKUP(A21,'工作表2'!$A$1:$C$12,3)),"",VLOOKUP(A21,'工作表2'!$A$1:$C$12,3))</f>
      </c>
      <c r="F21" s="27">
        <f>IF(ISNA(VLOOKUP(A21,'工作表2'!$A$2:$B$12,2)),"",VLOOKUP(A21,'工作表2'!$A$2:$B$12,2))</f>
      </c>
      <c r="G21" s="47" t="str">
        <f t="shared" si="1"/>
        <v> </v>
      </c>
      <c r="H21" s="48"/>
      <c r="J21" s="24"/>
      <c r="K21" s="45"/>
      <c r="L21" s="46"/>
      <c r="M21" s="40" t="str">
        <f t="shared" si="2"/>
        <v>/()</v>
      </c>
      <c r="N21" s="27">
        <f>IF(ISNA(VLOOKUP(J21,'工作表2'!$A$1:$C$12,3)),"",VLOOKUP(J21,'工作表2'!$A$1:$C$12,3))</f>
      </c>
      <c r="O21" s="27">
        <f>IF(ISNA(VLOOKUP(J21,'工作表2'!$A$2:$B$12,2)),"",VLOOKUP(J21,'工作表2'!$A$2:$B$12,2))</f>
      </c>
      <c r="P21" s="47" t="str">
        <f t="shared" si="3"/>
        <v> </v>
      </c>
      <c r="Q21" s="48"/>
    </row>
    <row r="22" spans="1:17" ht="16.5">
      <c r="A22" s="24"/>
      <c r="B22" s="45"/>
      <c r="C22" s="46"/>
      <c r="D22" s="40" t="str">
        <f t="shared" si="0"/>
        <v>/()</v>
      </c>
      <c r="E22" s="27">
        <f>IF(ISNA(VLOOKUP(A22,'工作表2'!$A$1:$C$12,3)),"",VLOOKUP(A22,'工作表2'!$A$1:$C$12,3))</f>
      </c>
      <c r="F22" s="27">
        <f>IF(ISNA(VLOOKUP(A22,'工作表2'!$A$2:$B$12,2)),"",VLOOKUP(A22,'工作表2'!$A$2:$B$12,2))</f>
      </c>
      <c r="G22" s="47" t="str">
        <f t="shared" si="1"/>
        <v> </v>
      </c>
      <c r="H22" s="48"/>
      <c r="J22" s="24"/>
      <c r="K22" s="45"/>
      <c r="L22" s="46"/>
      <c r="M22" s="40" t="str">
        <f t="shared" si="2"/>
        <v>/()</v>
      </c>
      <c r="N22" s="27">
        <f>IF(ISNA(VLOOKUP(J22,'工作表2'!$A$1:$C$12,3)),"",VLOOKUP(J22,'工作表2'!$A$1:$C$12,3))</f>
      </c>
      <c r="O22" s="27">
        <f>IF(ISNA(VLOOKUP(J22,'工作表2'!$A$2:$B$12,2)),"",VLOOKUP(J22,'工作表2'!$A$2:$B$12,2))</f>
      </c>
      <c r="P22" s="47" t="str">
        <f t="shared" si="3"/>
        <v> </v>
      </c>
      <c r="Q22" s="48"/>
    </row>
    <row r="23" spans="1:17" ht="16.5">
      <c r="A23" s="24"/>
      <c r="B23" s="45"/>
      <c r="C23" s="46"/>
      <c r="D23" s="40" t="str">
        <f t="shared" si="0"/>
        <v>/()</v>
      </c>
      <c r="E23" s="27">
        <f>IF(ISNA(VLOOKUP(A23,'工作表2'!$A$1:$C$12,3)),"",VLOOKUP(A23,'工作表2'!$A$1:$C$12,3))</f>
      </c>
      <c r="F23" s="27">
        <f>IF(ISNA(VLOOKUP(A23,'工作表2'!$A$2:$B$12,2)),"",VLOOKUP(A23,'工作表2'!$A$2:$B$12,2))</f>
      </c>
      <c r="G23" s="47" t="str">
        <f t="shared" si="1"/>
        <v> </v>
      </c>
      <c r="H23" s="48"/>
      <c r="J23" s="24"/>
      <c r="K23" s="45"/>
      <c r="L23" s="46"/>
      <c r="M23" s="40" t="str">
        <f t="shared" si="2"/>
        <v>/()</v>
      </c>
      <c r="N23" s="27">
        <f>IF(ISNA(VLOOKUP(J23,'工作表2'!$A$1:$C$12,3)),"",VLOOKUP(J23,'工作表2'!$A$1:$C$12,3))</f>
      </c>
      <c r="O23" s="27">
        <f>IF(ISNA(VLOOKUP(J23,'工作表2'!$A$2:$B$12,2)),"",VLOOKUP(J23,'工作表2'!$A$2:$B$12,2))</f>
      </c>
      <c r="P23" s="47" t="str">
        <f t="shared" si="3"/>
        <v> </v>
      </c>
      <c r="Q23" s="48"/>
    </row>
    <row r="24" spans="1:17" ht="17.25" thickBot="1">
      <c r="A24" s="25"/>
      <c r="B24" s="55"/>
      <c r="C24" s="56"/>
      <c r="D24" s="40" t="str">
        <f t="shared" si="0"/>
        <v>/()</v>
      </c>
      <c r="E24" s="27">
        <f>IF(ISNA(VLOOKUP(A24,'工作表2'!$A$1:$C$12,3)),"",VLOOKUP(A24,'工作表2'!$A$1:$C$12,3))</f>
      </c>
      <c r="F24" s="27">
        <f>IF(ISNA(VLOOKUP(A24,'工作表2'!$A$2:$B$12,2)),"",VLOOKUP(A24,'工作表2'!$A$2:$B$12,2))</f>
      </c>
      <c r="G24" s="47" t="str">
        <f t="shared" si="1"/>
        <v> </v>
      </c>
      <c r="H24" s="48"/>
      <c r="J24" s="25"/>
      <c r="K24" s="55"/>
      <c r="L24" s="56"/>
      <c r="M24" s="40" t="str">
        <f t="shared" si="2"/>
        <v>/()</v>
      </c>
      <c r="N24" s="27">
        <f>IF(ISNA(VLOOKUP(J24,'工作表2'!$A$1:$C$12,3)),"",VLOOKUP(J24,'工作表2'!$A$1:$C$12,3))</f>
      </c>
      <c r="O24" s="27">
        <f>IF(ISNA(VLOOKUP(J24,'工作表2'!$A$2:$B$12,2)),"",VLOOKUP(J24,'工作表2'!$A$2:$B$12,2))</f>
      </c>
      <c r="P24" s="47" t="str">
        <f t="shared" si="3"/>
        <v> </v>
      </c>
      <c r="Q24" s="48"/>
    </row>
    <row r="25" spans="1:17" ht="16.5">
      <c r="A25" s="22" t="s">
        <v>5</v>
      </c>
      <c r="B25" s="42" t="s">
        <v>35</v>
      </c>
      <c r="C25" s="43">
        <f>SUM(B5:C24)</f>
        <v>7</v>
      </c>
      <c r="D25" s="17"/>
      <c r="E25" s="17"/>
      <c r="F25" s="18">
        <f>SUM(F5:F24)</f>
        <v>12</v>
      </c>
      <c r="G25" s="41" t="s">
        <v>36</v>
      </c>
      <c r="H25" s="39">
        <f>SUM(G5:H24)</f>
        <v>28.299999999999997</v>
      </c>
      <c r="J25" s="22" t="s">
        <v>5</v>
      </c>
      <c r="K25" s="42" t="s">
        <v>37</v>
      </c>
      <c r="L25" s="43">
        <f>SUM(K5:L24)</f>
        <v>5</v>
      </c>
      <c r="M25" s="17"/>
      <c r="N25" s="17"/>
      <c r="O25" s="18">
        <f>SUM(O5:O24)</f>
        <v>8.3</v>
      </c>
      <c r="P25" s="41" t="s">
        <v>38</v>
      </c>
      <c r="Q25" s="39">
        <f>SUM(P5:Q24)</f>
        <v>20.9</v>
      </c>
    </row>
    <row r="27" spans="7:10" ht="16.5">
      <c r="G27" t="s">
        <v>31</v>
      </c>
      <c r="I27" s="38">
        <f>ROUND((H25+Q25)/(C25+L25),2)</f>
        <v>4.1</v>
      </c>
      <c r="J27" s="38" t="str">
        <f>"("&amp;VLOOKUP(I27,'工作表3'!$A$2:$B$201,2,FALSE)&amp;")"</f>
        <v>(92.67)</v>
      </c>
    </row>
  </sheetData>
  <sheetProtection/>
  <protectedRanges>
    <protectedRange password="C723" sqref="A5:C24" name="範圍1"/>
    <protectedRange password="C723" sqref="J5:L24" name="範圍2"/>
  </protectedRanges>
  <mergeCells count="84">
    <mergeCell ref="K24:L24"/>
    <mergeCell ref="P24:Q24"/>
    <mergeCell ref="K20:L20"/>
    <mergeCell ref="P20:Q20"/>
    <mergeCell ref="K21:L21"/>
    <mergeCell ref="P21:Q21"/>
    <mergeCell ref="K22:L22"/>
    <mergeCell ref="P22:Q22"/>
    <mergeCell ref="P19:Q19"/>
    <mergeCell ref="K23:L23"/>
    <mergeCell ref="P23:Q23"/>
    <mergeCell ref="K17:L17"/>
    <mergeCell ref="P17:Q17"/>
    <mergeCell ref="K18:L18"/>
    <mergeCell ref="P18:Q18"/>
    <mergeCell ref="B20:C20"/>
    <mergeCell ref="G22:H22"/>
    <mergeCell ref="G13:H13"/>
    <mergeCell ref="G14:H14"/>
    <mergeCell ref="G15:H15"/>
    <mergeCell ref="G16:H16"/>
    <mergeCell ref="P12:Q12"/>
    <mergeCell ref="B24:C24"/>
    <mergeCell ref="G24:H24"/>
    <mergeCell ref="B13:C13"/>
    <mergeCell ref="B14:C14"/>
    <mergeCell ref="B15:C15"/>
    <mergeCell ref="B16:C16"/>
    <mergeCell ref="B17:C17"/>
    <mergeCell ref="B18:C18"/>
    <mergeCell ref="B19:C19"/>
    <mergeCell ref="P15:Q15"/>
    <mergeCell ref="K16:L16"/>
    <mergeCell ref="P16:Q16"/>
    <mergeCell ref="K13:L13"/>
    <mergeCell ref="P13:Q13"/>
    <mergeCell ref="K14:L14"/>
    <mergeCell ref="P14:Q14"/>
    <mergeCell ref="K19:L19"/>
    <mergeCell ref="G18:H18"/>
    <mergeCell ref="G19:H19"/>
    <mergeCell ref="G20:H20"/>
    <mergeCell ref="G21:H21"/>
    <mergeCell ref="G12:H12"/>
    <mergeCell ref="P10:Q10"/>
    <mergeCell ref="P11:Q11"/>
    <mergeCell ref="B23:C23"/>
    <mergeCell ref="G23:H23"/>
    <mergeCell ref="B21:C21"/>
    <mergeCell ref="B22:C22"/>
    <mergeCell ref="K11:L11"/>
    <mergeCell ref="K15:L15"/>
    <mergeCell ref="K12:L12"/>
    <mergeCell ref="G17:H17"/>
    <mergeCell ref="P4:Q4"/>
    <mergeCell ref="K5:L5"/>
    <mergeCell ref="P5:Q5"/>
    <mergeCell ref="K6:L6"/>
    <mergeCell ref="P6:Q6"/>
    <mergeCell ref="G9:H9"/>
    <mergeCell ref="K8:L8"/>
    <mergeCell ref="P8:Q8"/>
    <mergeCell ref="K9:L9"/>
    <mergeCell ref="P9:Q9"/>
    <mergeCell ref="P7:Q7"/>
    <mergeCell ref="G4:H4"/>
    <mergeCell ref="B4:C4"/>
    <mergeCell ref="B5:C5"/>
    <mergeCell ref="B6:C6"/>
    <mergeCell ref="B7:C7"/>
    <mergeCell ref="G5:H5"/>
    <mergeCell ref="G6:H6"/>
    <mergeCell ref="G7:H7"/>
    <mergeCell ref="K4:L4"/>
    <mergeCell ref="B8:C8"/>
    <mergeCell ref="B9:C9"/>
    <mergeCell ref="B10:C10"/>
    <mergeCell ref="B11:C11"/>
    <mergeCell ref="B12:C12"/>
    <mergeCell ref="K7:L7"/>
    <mergeCell ref="G10:H10"/>
    <mergeCell ref="G11:H11"/>
    <mergeCell ref="G8:H8"/>
    <mergeCell ref="K10:L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D10">
      <selection activeCell="N28" sqref="N28"/>
    </sheetView>
  </sheetViews>
  <sheetFormatPr defaultColWidth="9.00390625" defaultRowHeight="15.75"/>
  <cols>
    <col min="2" max="2" width="12.25390625" style="0" customWidth="1"/>
    <col min="3" max="3" width="14.625" style="16" customWidth="1"/>
    <col min="4" max="4" width="9.00390625" style="16" customWidth="1"/>
    <col min="5" max="5" width="7.375" style="16" customWidth="1"/>
    <col min="6" max="6" width="6.125" style="0" customWidth="1"/>
    <col min="7" max="7" width="8.125" style="16" customWidth="1"/>
    <col min="9" max="9" width="9.00390625" style="16" customWidth="1"/>
    <col min="10" max="10" width="8.50390625" style="16" customWidth="1"/>
    <col min="11" max="11" width="14.25390625" style="16" customWidth="1"/>
    <col min="12" max="12" width="7.375" style="16" customWidth="1"/>
  </cols>
  <sheetData>
    <row r="1" ht="16.5">
      <c r="A1" s="28" t="s">
        <v>34</v>
      </c>
    </row>
    <row r="2" spans="1:15" ht="16.5">
      <c r="A2" s="21" t="s">
        <v>23</v>
      </c>
      <c r="F2" s="16"/>
      <c r="H2" s="16"/>
      <c r="I2" s="21" t="s">
        <v>24</v>
      </c>
      <c r="M2" s="16"/>
      <c r="N2" s="16"/>
      <c r="O2" s="16"/>
    </row>
    <row r="3" spans="1:15" ht="16.5">
      <c r="A3" s="34" t="s">
        <v>21</v>
      </c>
      <c r="B3" s="18">
        <f>ROUND(G25/B25,2)</f>
        <v>3.81</v>
      </c>
      <c r="C3" s="19" t="str">
        <f>"("&amp;VLOOKUP(B3,'工作表3'!$A$2:$B$201,2,FALSE)&amp;")"</f>
        <v>(85.83)</v>
      </c>
      <c r="F3" s="16"/>
      <c r="H3" s="16"/>
      <c r="I3" s="34" t="s">
        <v>21</v>
      </c>
      <c r="J3" s="18">
        <f>ROUND(O25/J25,2)</f>
        <v>2.7</v>
      </c>
      <c r="K3" s="19" t="str">
        <f>"("&amp;VLOOKUP(J3,'工作表3'!$A$2:$B$201,2,FALSE)&amp;")"</f>
        <v>(72)</v>
      </c>
      <c r="M3" s="16"/>
      <c r="N3" s="16"/>
      <c r="O3" s="16"/>
    </row>
    <row r="4" spans="1:15" ht="17.25" customHeight="1" thickBot="1">
      <c r="A4" s="63" t="s">
        <v>6</v>
      </c>
      <c r="B4" s="63"/>
      <c r="C4" s="29" t="s">
        <v>26</v>
      </c>
      <c r="D4" s="39" t="s">
        <v>20</v>
      </c>
      <c r="E4" s="26" t="s">
        <v>0</v>
      </c>
      <c r="F4" s="49" t="s">
        <v>22</v>
      </c>
      <c r="G4" s="50"/>
      <c r="I4" s="63" t="s">
        <v>6</v>
      </c>
      <c r="J4" s="63"/>
      <c r="K4" s="29" t="s">
        <v>26</v>
      </c>
      <c r="L4" s="39" t="s">
        <v>20</v>
      </c>
      <c r="M4" s="26" t="s">
        <v>0</v>
      </c>
      <c r="N4" s="49" t="s">
        <v>22</v>
      </c>
      <c r="O4" s="50"/>
    </row>
    <row r="5" spans="1:15" ht="17.25" customHeight="1">
      <c r="A5" s="61">
        <v>3</v>
      </c>
      <c r="B5" s="62"/>
      <c r="C5" s="33" t="s">
        <v>27</v>
      </c>
      <c r="D5" s="40" t="str">
        <f>IF(ISERROR(C5&amp;"("&amp;E5&amp;")")=TRUE," ",C5&amp;"("&amp;E5&amp;")")</f>
        <v>A+(4.3)</v>
      </c>
      <c r="E5" s="27">
        <f>IF(ISNA(VLOOKUP(C5,'工作表2'!$C$2:$D$12,2,FALSE)),"",VLOOKUP(C5,'工作表2'!$C$2:$D$12,2,FALSE))</f>
        <v>4.3</v>
      </c>
      <c r="F5" s="47">
        <f aca="true" t="shared" si="0" ref="F5:F24">IF(ISERROR(B5*E5)=TRUE," ",A5*E5)</f>
        <v>12.899999999999999</v>
      </c>
      <c r="G5" s="48"/>
      <c r="I5" s="61">
        <v>3</v>
      </c>
      <c r="J5" s="62"/>
      <c r="K5" s="33" t="s">
        <v>32</v>
      </c>
      <c r="L5" s="40" t="str">
        <f>IF(ISERROR(K5&amp;"("&amp;M5&amp;")")=TRUE," ",K5&amp;"("&amp;M5&amp;")")</f>
        <v>B-(2.7)</v>
      </c>
      <c r="M5" s="27">
        <f>IF(ISNA(VLOOKUP(K5,'工作表2'!$C$2:$D$12,2,FALSE)),"",VLOOKUP(K5,'工作表2'!$C$2:$D$12,2,FALSE))</f>
        <v>2.7</v>
      </c>
      <c r="N5" s="47">
        <f aca="true" t="shared" si="1" ref="N5:N24">IF(ISERROR(J5*M5)=TRUE," ",I5*M5)</f>
        <v>8.100000000000001</v>
      </c>
      <c r="O5" s="48"/>
    </row>
    <row r="6" spans="1:15" ht="16.5">
      <c r="A6" s="59">
        <v>2</v>
      </c>
      <c r="B6" s="60"/>
      <c r="C6" s="31" t="s">
        <v>28</v>
      </c>
      <c r="D6" s="40" t="str">
        <f aca="true" t="shared" si="2" ref="D6:D24">IF(ISERROR(C6&amp;"("&amp;E6&amp;")")=TRUE," ",C6&amp;"("&amp;E6&amp;")")</f>
        <v>A(4)</v>
      </c>
      <c r="E6" s="27">
        <f>IF(ISNA(VLOOKUP(C6,'工作表2'!$C$2:$D$12,2,FALSE)),"",VLOOKUP(C6,'工作表2'!$C$2:$D$12,2,FALSE))</f>
        <v>4</v>
      </c>
      <c r="F6" s="47">
        <f t="shared" si="0"/>
        <v>8</v>
      </c>
      <c r="G6" s="48"/>
      <c r="I6" s="59"/>
      <c r="J6" s="60"/>
      <c r="K6" s="31"/>
      <c r="L6" s="40" t="str">
        <f aca="true" t="shared" si="3" ref="L6:L24">IF(ISERROR(K6&amp;"("&amp;M6&amp;")")=TRUE," ",K6&amp;"("&amp;M6&amp;")")</f>
        <v>()</v>
      </c>
      <c r="M6" s="27">
        <f>IF(ISNA(VLOOKUP(K6,'工作表2'!$C$2:$D$12,2,FALSE)),"",VLOOKUP(K6,'工作表2'!$C$2:$D$12,2,FALSE))</f>
      </c>
      <c r="N6" s="47" t="str">
        <f t="shared" si="1"/>
        <v> </v>
      </c>
      <c r="O6" s="48"/>
    </row>
    <row r="7" spans="1:15" ht="16.5">
      <c r="A7" s="59">
        <v>2</v>
      </c>
      <c r="B7" s="60"/>
      <c r="C7" s="31" t="s">
        <v>29</v>
      </c>
      <c r="D7" s="40" t="str">
        <f t="shared" si="2"/>
        <v>B(3)</v>
      </c>
      <c r="E7" s="27">
        <f>IF(ISNA(VLOOKUP(C7,'工作表2'!$C$2:$D$12,2,FALSE)),"",VLOOKUP(C7,'工作表2'!$C$2:$D$12,2,FALSE))</f>
        <v>3</v>
      </c>
      <c r="F7" s="47">
        <f t="shared" si="0"/>
        <v>6</v>
      </c>
      <c r="G7" s="48"/>
      <c r="I7" s="59"/>
      <c r="J7" s="60"/>
      <c r="K7" s="31"/>
      <c r="L7" s="40" t="str">
        <f t="shared" si="3"/>
        <v>()</v>
      </c>
      <c r="M7" s="27">
        <f>IF(ISNA(VLOOKUP(K7,'工作表2'!$C$2:$D$12,2,FALSE)),"",VLOOKUP(K7,'工作表2'!$C$2:$D$12,2,FALSE))</f>
      </c>
      <c r="N7" s="47" t="str">
        <f t="shared" si="1"/>
        <v> </v>
      </c>
      <c r="O7" s="48"/>
    </row>
    <row r="8" spans="1:15" ht="16.5">
      <c r="A8" s="59">
        <v>2</v>
      </c>
      <c r="B8" s="60"/>
      <c r="C8" s="31" t="s">
        <v>30</v>
      </c>
      <c r="D8" s="40" t="str">
        <f t="shared" si="2"/>
        <v>A-(3.7)</v>
      </c>
      <c r="E8" s="27">
        <f>IF(ISNA(VLOOKUP(C8,'工作表2'!$C$2:$D$12,2,FALSE)),"",VLOOKUP(C8,'工作表2'!$C$2:$D$12,2,FALSE))</f>
        <v>3.7</v>
      </c>
      <c r="F8" s="47">
        <f t="shared" si="0"/>
        <v>7.4</v>
      </c>
      <c r="G8" s="48"/>
      <c r="I8" s="59"/>
      <c r="J8" s="60"/>
      <c r="K8" s="31"/>
      <c r="L8" s="40" t="str">
        <f t="shared" si="3"/>
        <v>()</v>
      </c>
      <c r="M8" s="27">
        <f>IF(ISNA(VLOOKUP(K8,'工作表2'!$C$2:$D$12,2,FALSE)),"",VLOOKUP(K8,'工作表2'!$C$2:$D$12,2,FALSE))</f>
      </c>
      <c r="N8" s="47" t="str">
        <f t="shared" si="1"/>
        <v> </v>
      </c>
      <c r="O8" s="48"/>
    </row>
    <row r="9" spans="1:15" ht="16.5">
      <c r="A9" s="59"/>
      <c r="B9" s="60"/>
      <c r="C9" s="31"/>
      <c r="D9" s="40" t="str">
        <f t="shared" si="2"/>
        <v>()</v>
      </c>
      <c r="E9" s="27">
        <f>IF(ISNA(VLOOKUP(C9,'工作表2'!$C$2:$D$12,2,FALSE)),"",VLOOKUP(C9,'工作表2'!$C$2:$D$12,2,FALSE))</f>
      </c>
      <c r="F9" s="47" t="str">
        <f t="shared" si="0"/>
        <v> </v>
      </c>
      <c r="G9" s="48"/>
      <c r="I9" s="59"/>
      <c r="J9" s="60"/>
      <c r="K9" s="31"/>
      <c r="L9" s="40" t="str">
        <f t="shared" si="3"/>
        <v>()</v>
      </c>
      <c r="M9" s="27">
        <f>IF(ISNA(VLOOKUP(K9,'工作表2'!$C$2:$D$12,2,FALSE)),"",VLOOKUP(K9,'工作表2'!$C$2:$D$12,2,FALSE))</f>
      </c>
      <c r="N9" s="47" t="str">
        <f t="shared" si="1"/>
        <v> </v>
      </c>
      <c r="O9" s="48"/>
    </row>
    <row r="10" spans="1:15" ht="16.5">
      <c r="A10" s="59"/>
      <c r="B10" s="60"/>
      <c r="C10" s="31"/>
      <c r="D10" s="40" t="str">
        <f t="shared" si="2"/>
        <v>()</v>
      </c>
      <c r="E10" s="27">
        <f>IF(ISNA(VLOOKUP(C10,'工作表2'!$C$2:$D$12,2,FALSE)),"",VLOOKUP(C10,'工作表2'!$C$2:$D$12,2,FALSE))</f>
      </c>
      <c r="F10" s="47" t="str">
        <f t="shared" si="0"/>
        <v> </v>
      </c>
      <c r="G10" s="48"/>
      <c r="I10" s="59"/>
      <c r="J10" s="60"/>
      <c r="K10" s="31"/>
      <c r="L10" s="40" t="str">
        <f t="shared" si="3"/>
        <v>()</v>
      </c>
      <c r="M10" s="27">
        <f>IF(ISNA(VLOOKUP(K10,'工作表2'!$C$2:$D$12,2,FALSE)),"",VLOOKUP(K10,'工作表2'!$C$2:$D$12,2,FALSE))</f>
      </c>
      <c r="N10" s="47" t="str">
        <f t="shared" si="1"/>
        <v> </v>
      </c>
      <c r="O10" s="48"/>
    </row>
    <row r="11" spans="1:15" ht="16.5">
      <c r="A11" s="59"/>
      <c r="B11" s="60"/>
      <c r="C11" s="31"/>
      <c r="D11" s="40" t="str">
        <f t="shared" si="2"/>
        <v>()</v>
      </c>
      <c r="E11" s="27">
        <f>IF(ISNA(VLOOKUP(C11,'工作表2'!$C$2:$D$12,2,FALSE)),"",VLOOKUP(C11,'工作表2'!$C$2:$D$12,2,FALSE))</f>
      </c>
      <c r="F11" s="47" t="str">
        <f t="shared" si="0"/>
        <v> </v>
      </c>
      <c r="G11" s="48"/>
      <c r="I11" s="59"/>
      <c r="J11" s="60"/>
      <c r="K11" s="31"/>
      <c r="L11" s="40" t="str">
        <f t="shared" si="3"/>
        <v>()</v>
      </c>
      <c r="M11" s="27">
        <f>IF(ISNA(VLOOKUP(K11,'工作表2'!$C$2:$D$12,2,FALSE)),"",VLOOKUP(K11,'工作表2'!$C$2:$D$12,2,FALSE))</f>
      </c>
      <c r="N11" s="47" t="str">
        <f t="shared" si="1"/>
        <v> </v>
      </c>
      <c r="O11" s="48"/>
    </row>
    <row r="12" spans="1:15" ht="16.5">
      <c r="A12" s="59"/>
      <c r="B12" s="60"/>
      <c r="C12" s="31"/>
      <c r="D12" s="40" t="str">
        <f t="shared" si="2"/>
        <v>()</v>
      </c>
      <c r="E12" s="27">
        <f>IF(ISNA(VLOOKUP(C12,'工作表2'!$C$2:$D$12,2,FALSE)),"",VLOOKUP(C12,'工作表2'!$C$2:$D$12,2,FALSE))</f>
      </c>
      <c r="F12" s="47" t="str">
        <f t="shared" si="0"/>
        <v> </v>
      </c>
      <c r="G12" s="48"/>
      <c r="I12" s="59"/>
      <c r="J12" s="60"/>
      <c r="K12" s="31"/>
      <c r="L12" s="40" t="str">
        <f t="shared" si="3"/>
        <v>()</v>
      </c>
      <c r="M12" s="27">
        <f>IF(ISNA(VLOOKUP(K12,'工作表2'!$C$2:$D$12,2,FALSE)),"",VLOOKUP(K12,'工作表2'!$C$2:$D$12,2,FALSE))</f>
      </c>
      <c r="N12" s="47" t="str">
        <f t="shared" si="1"/>
        <v> </v>
      </c>
      <c r="O12" s="48"/>
    </row>
    <row r="13" spans="1:15" ht="16.5">
      <c r="A13" s="59"/>
      <c r="B13" s="60"/>
      <c r="C13" s="31"/>
      <c r="D13" s="40" t="str">
        <f t="shared" si="2"/>
        <v>()</v>
      </c>
      <c r="E13" s="27">
        <f>IF(ISNA(VLOOKUP(C13,'工作表2'!$C$2:$D$12,2,FALSE)),"",VLOOKUP(C13,'工作表2'!$C$2:$D$12,2,FALSE))</f>
      </c>
      <c r="F13" s="47" t="str">
        <f t="shared" si="0"/>
        <v> </v>
      </c>
      <c r="G13" s="48"/>
      <c r="I13" s="59"/>
      <c r="J13" s="60"/>
      <c r="K13" s="31"/>
      <c r="L13" s="40" t="str">
        <f t="shared" si="3"/>
        <v>()</v>
      </c>
      <c r="M13" s="27">
        <f>IF(ISNA(VLOOKUP(K13,'工作表2'!$C$2:$D$12,2,FALSE)),"",VLOOKUP(K13,'工作表2'!$C$2:$D$12,2,FALSE))</f>
      </c>
      <c r="N13" s="47" t="str">
        <f t="shared" si="1"/>
        <v> </v>
      </c>
      <c r="O13" s="48"/>
    </row>
    <row r="14" spans="1:15" ht="16.5">
      <c r="A14" s="59"/>
      <c r="B14" s="60"/>
      <c r="C14" s="31"/>
      <c r="D14" s="40" t="str">
        <f t="shared" si="2"/>
        <v>()</v>
      </c>
      <c r="E14" s="27">
        <f>IF(ISNA(VLOOKUP(C14,'工作表2'!$C$2:$D$12,2,FALSE)),"",VLOOKUP(C14,'工作表2'!$C$2:$D$12,2,FALSE))</f>
      </c>
      <c r="F14" s="47" t="str">
        <f t="shared" si="0"/>
        <v> </v>
      </c>
      <c r="G14" s="48"/>
      <c r="I14" s="59"/>
      <c r="J14" s="60"/>
      <c r="K14" s="31"/>
      <c r="L14" s="40" t="str">
        <f t="shared" si="3"/>
        <v>()</v>
      </c>
      <c r="M14" s="27">
        <f>IF(ISNA(VLOOKUP(K14,'工作表2'!$C$2:$D$12,2,FALSE)),"",VLOOKUP(K14,'工作表2'!$C$2:$D$12,2,FALSE))</f>
      </c>
      <c r="N14" s="47" t="str">
        <f t="shared" si="1"/>
        <v> </v>
      </c>
      <c r="O14" s="48"/>
    </row>
    <row r="15" spans="1:15" ht="16.5">
      <c r="A15" s="59"/>
      <c r="B15" s="60"/>
      <c r="C15" s="31"/>
      <c r="D15" s="40" t="str">
        <f t="shared" si="2"/>
        <v>()</v>
      </c>
      <c r="E15" s="27">
        <f>IF(ISNA(VLOOKUP(C15,'工作表2'!$C$2:$D$12,2,FALSE)),"",VLOOKUP(C15,'工作表2'!$C$2:$D$12,2,FALSE))</f>
      </c>
      <c r="F15" s="47" t="str">
        <f t="shared" si="0"/>
        <v> </v>
      </c>
      <c r="G15" s="48"/>
      <c r="I15" s="59"/>
      <c r="J15" s="60"/>
      <c r="K15" s="31"/>
      <c r="L15" s="40" t="str">
        <f t="shared" si="3"/>
        <v>()</v>
      </c>
      <c r="M15" s="27">
        <f>IF(ISNA(VLOOKUP(K15,'工作表2'!$C$2:$D$12,2,FALSE)),"",VLOOKUP(K15,'工作表2'!$C$2:$D$12,2,FALSE))</f>
      </c>
      <c r="N15" s="47" t="str">
        <f t="shared" si="1"/>
        <v> </v>
      </c>
      <c r="O15" s="48"/>
    </row>
    <row r="16" spans="1:15" ht="16.5">
      <c r="A16" s="59"/>
      <c r="B16" s="60"/>
      <c r="C16" s="31"/>
      <c r="D16" s="40" t="str">
        <f t="shared" si="2"/>
        <v>()</v>
      </c>
      <c r="E16" s="27">
        <f>IF(ISNA(VLOOKUP(C16,'工作表2'!$C$2:$D$12,2,FALSE)),"",VLOOKUP(C16,'工作表2'!$C$2:$D$12,2,FALSE))</f>
      </c>
      <c r="F16" s="47" t="str">
        <f t="shared" si="0"/>
        <v> </v>
      </c>
      <c r="G16" s="48"/>
      <c r="I16" s="59"/>
      <c r="J16" s="60"/>
      <c r="K16" s="31"/>
      <c r="L16" s="40" t="str">
        <f t="shared" si="3"/>
        <v>()</v>
      </c>
      <c r="M16" s="27">
        <f>IF(ISNA(VLOOKUP(K16,'工作表2'!$C$2:$D$12,2,FALSE)),"",VLOOKUP(K16,'工作表2'!$C$2:$D$12,2,FALSE))</f>
      </c>
      <c r="N16" s="47" t="str">
        <f t="shared" si="1"/>
        <v> </v>
      </c>
      <c r="O16" s="48"/>
    </row>
    <row r="17" spans="1:15" ht="16.5">
      <c r="A17" s="59"/>
      <c r="B17" s="60"/>
      <c r="C17" s="31"/>
      <c r="D17" s="40" t="str">
        <f t="shared" si="2"/>
        <v>()</v>
      </c>
      <c r="E17" s="27">
        <f>IF(ISNA(VLOOKUP(C17,'工作表2'!$C$2:$D$12,2,FALSE)),"",VLOOKUP(C17,'工作表2'!$C$2:$D$12,2,FALSE))</f>
      </c>
      <c r="F17" s="47" t="str">
        <f t="shared" si="0"/>
        <v> </v>
      </c>
      <c r="G17" s="48"/>
      <c r="I17" s="59"/>
      <c r="J17" s="60"/>
      <c r="K17" s="31"/>
      <c r="L17" s="40" t="str">
        <f t="shared" si="3"/>
        <v>()</v>
      </c>
      <c r="M17" s="27">
        <f>IF(ISNA(VLOOKUP(K17,'工作表2'!$C$2:$D$12,2,FALSE)),"",VLOOKUP(K17,'工作表2'!$C$2:$D$12,2,FALSE))</f>
      </c>
      <c r="N17" s="47" t="str">
        <f t="shared" si="1"/>
        <v> </v>
      </c>
      <c r="O17" s="48"/>
    </row>
    <row r="18" spans="1:15" ht="16.5">
      <c r="A18" s="59"/>
      <c r="B18" s="60"/>
      <c r="C18" s="31"/>
      <c r="D18" s="40" t="str">
        <f t="shared" si="2"/>
        <v>()</v>
      </c>
      <c r="E18" s="27">
        <f>IF(ISNA(VLOOKUP(C18,'工作表2'!$C$2:$D$12,2,FALSE)),"",VLOOKUP(C18,'工作表2'!$C$2:$D$12,2,FALSE))</f>
      </c>
      <c r="F18" s="47" t="str">
        <f t="shared" si="0"/>
        <v> </v>
      </c>
      <c r="G18" s="48"/>
      <c r="I18" s="59"/>
      <c r="J18" s="60"/>
      <c r="K18" s="31"/>
      <c r="L18" s="40" t="str">
        <f t="shared" si="3"/>
        <v>()</v>
      </c>
      <c r="M18" s="27">
        <f>IF(ISNA(VLOOKUP(K18,'工作表2'!$C$2:$D$12,2,FALSE)),"",VLOOKUP(K18,'工作表2'!$C$2:$D$12,2,FALSE))</f>
      </c>
      <c r="N18" s="47" t="str">
        <f t="shared" si="1"/>
        <v> </v>
      </c>
      <c r="O18" s="48"/>
    </row>
    <row r="19" spans="1:15" ht="16.5">
      <c r="A19" s="59"/>
      <c r="B19" s="60"/>
      <c r="C19" s="31"/>
      <c r="D19" s="40" t="str">
        <f t="shared" si="2"/>
        <v>()</v>
      </c>
      <c r="E19" s="27">
        <f>IF(ISNA(VLOOKUP(C19,'工作表2'!$C$2:$D$12,2,FALSE)),"",VLOOKUP(C19,'工作表2'!$C$2:$D$12,2,FALSE))</f>
      </c>
      <c r="F19" s="47" t="str">
        <f t="shared" si="0"/>
        <v> </v>
      </c>
      <c r="G19" s="48"/>
      <c r="I19" s="59"/>
      <c r="J19" s="60"/>
      <c r="K19" s="31"/>
      <c r="L19" s="40" t="str">
        <f t="shared" si="3"/>
        <v>()</v>
      </c>
      <c r="M19" s="27">
        <f>IF(ISNA(VLOOKUP(K19,'工作表2'!$C$2:$D$12,2,FALSE)),"",VLOOKUP(K19,'工作表2'!$C$2:$D$12,2,FALSE))</f>
      </c>
      <c r="N19" s="47" t="str">
        <f t="shared" si="1"/>
        <v> </v>
      </c>
      <c r="O19" s="48"/>
    </row>
    <row r="20" spans="1:15" ht="16.5">
      <c r="A20" s="59"/>
      <c r="B20" s="60"/>
      <c r="C20" s="31"/>
      <c r="D20" s="40" t="str">
        <f t="shared" si="2"/>
        <v>()</v>
      </c>
      <c r="E20" s="27">
        <f>IF(ISNA(VLOOKUP(C20,'工作表2'!$C$2:$D$12,2,FALSE)),"",VLOOKUP(C20,'工作表2'!$C$2:$D$12,2,FALSE))</f>
      </c>
      <c r="F20" s="47" t="str">
        <f t="shared" si="0"/>
        <v> </v>
      </c>
      <c r="G20" s="48"/>
      <c r="I20" s="59"/>
      <c r="J20" s="60"/>
      <c r="K20" s="31"/>
      <c r="L20" s="40" t="str">
        <f t="shared" si="3"/>
        <v>()</v>
      </c>
      <c r="M20" s="27">
        <f>IF(ISNA(VLOOKUP(K20,'工作表2'!$C$2:$D$12,2,FALSE)),"",VLOOKUP(K20,'工作表2'!$C$2:$D$12,2,FALSE))</f>
      </c>
      <c r="N20" s="47" t="str">
        <f t="shared" si="1"/>
        <v> </v>
      </c>
      <c r="O20" s="48"/>
    </row>
    <row r="21" spans="1:15" ht="16.5">
      <c r="A21" s="59"/>
      <c r="B21" s="60"/>
      <c r="C21" s="31"/>
      <c r="D21" s="40" t="str">
        <f t="shared" si="2"/>
        <v>()</v>
      </c>
      <c r="E21" s="27">
        <f>IF(ISNA(VLOOKUP(C21,'工作表2'!$C$2:$D$12,2,FALSE)),"",VLOOKUP(C21,'工作表2'!$C$2:$D$12,2,FALSE))</f>
      </c>
      <c r="F21" s="47" t="str">
        <f t="shared" si="0"/>
        <v> </v>
      </c>
      <c r="G21" s="48"/>
      <c r="I21" s="59"/>
      <c r="J21" s="60"/>
      <c r="K21" s="31"/>
      <c r="L21" s="40" t="str">
        <f t="shared" si="3"/>
        <v>()</v>
      </c>
      <c r="M21" s="27">
        <f>IF(ISNA(VLOOKUP(K21,'工作表2'!$C$2:$D$12,2,FALSE)),"",VLOOKUP(K21,'工作表2'!$C$2:$D$12,2,FALSE))</f>
      </c>
      <c r="N21" s="47" t="str">
        <f t="shared" si="1"/>
        <v> </v>
      </c>
      <c r="O21" s="48"/>
    </row>
    <row r="22" spans="1:15" ht="16.5">
      <c r="A22" s="59"/>
      <c r="B22" s="60"/>
      <c r="C22" s="31"/>
      <c r="D22" s="40" t="str">
        <f t="shared" si="2"/>
        <v>()</v>
      </c>
      <c r="E22" s="27">
        <f>IF(ISNA(VLOOKUP(C22,'工作表2'!$C$2:$D$12,2,FALSE)),"",VLOOKUP(C22,'工作表2'!$C$2:$D$12,2,FALSE))</f>
      </c>
      <c r="F22" s="47" t="str">
        <f t="shared" si="0"/>
        <v> </v>
      </c>
      <c r="G22" s="48"/>
      <c r="I22" s="59"/>
      <c r="J22" s="60"/>
      <c r="K22" s="31"/>
      <c r="L22" s="40" t="str">
        <f t="shared" si="3"/>
        <v>()</v>
      </c>
      <c r="M22" s="27">
        <f>IF(ISNA(VLOOKUP(K22,'工作表2'!$C$2:$D$12,2,FALSE)),"",VLOOKUP(K22,'工作表2'!$C$2:$D$12,2,FALSE))</f>
      </c>
      <c r="N22" s="47" t="str">
        <f t="shared" si="1"/>
        <v> </v>
      </c>
      <c r="O22" s="48"/>
    </row>
    <row r="23" spans="1:15" ht="16.5">
      <c r="A23" s="59"/>
      <c r="B23" s="60"/>
      <c r="C23" s="31"/>
      <c r="D23" s="40" t="str">
        <f t="shared" si="2"/>
        <v>()</v>
      </c>
      <c r="E23" s="27">
        <f>IF(ISNA(VLOOKUP(C23,'工作表2'!$C$2:$D$12,2,FALSE)),"",VLOOKUP(C23,'工作表2'!$C$2:$D$12,2,FALSE))</f>
      </c>
      <c r="F23" s="47" t="str">
        <f t="shared" si="0"/>
        <v> </v>
      </c>
      <c r="G23" s="48"/>
      <c r="I23" s="59"/>
      <c r="J23" s="60"/>
      <c r="K23" s="31"/>
      <c r="L23" s="40" t="str">
        <f t="shared" si="3"/>
        <v>()</v>
      </c>
      <c r="M23" s="27">
        <f>IF(ISNA(VLOOKUP(K23,'工作表2'!$C$2:$D$12,2,FALSE)),"",VLOOKUP(K23,'工作表2'!$C$2:$D$12,2,FALSE))</f>
      </c>
      <c r="N23" s="47" t="str">
        <f t="shared" si="1"/>
        <v> </v>
      </c>
      <c r="O23" s="48"/>
    </row>
    <row r="24" spans="1:15" ht="17.25" thickBot="1">
      <c r="A24" s="57"/>
      <c r="B24" s="58"/>
      <c r="C24" s="32"/>
      <c r="D24" s="40" t="str">
        <f t="shared" si="2"/>
        <v>()</v>
      </c>
      <c r="E24" s="27">
        <f>IF(ISNA(VLOOKUP(C24,'工作表2'!$C$2:$D$12,2,FALSE)),"",VLOOKUP(C24,'工作表2'!$C$2:$D$12,2,FALSE))</f>
      </c>
      <c r="F24" s="47" t="str">
        <f t="shared" si="0"/>
        <v> </v>
      </c>
      <c r="G24" s="48"/>
      <c r="I24" s="57"/>
      <c r="J24" s="58"/>
      <c r="K24" s="32"/>
      <c r="L24" s="40" t="str">
        <f t="shared" si="3"/>
        <v>()</v>
      </c>
      <c r="M24" s="27">
        <f>IF(ISNA(VLOOKUP(K24,'工作表2'!$C$2:$D$12,2,FALSE)),"",VLOOKUP(K24,'工作表2'!$C$2:$D$12,2,FALSE))</f>
      </c>
      <c r="N24" s="47" t="str">
        <f t="shared" si="1"/>
        <v> </v>
      </c>
      <c r="O24" s="48"/>
    </row>
    <row r="25" spans="1:15" ht="16.5">
      <c r="A25" s="42" t="s">
        <v>39</v>
      </c>
      <c r="B25" s="43">
        <f>SUM(A5:B24)</f>
        <v>9</v>
      </c>
      <c r="C25" s="30"/>
      <c r="D25" s="17"/>
      <c r="E25" s="18">
        <f>SUM(E5:E24)</f>
        <v>15</v>
      </c>
      <c r="F25" s="41" t="s">
        <v>36</v>
      </c>
      <c r="G25" s="39">
        <f>SUM(F5:G24)</f>
        <v>34.3</v>
      </c>
      <c r="I25" s="42" t="s">
        <v>37</v>
      </c>
      <c r="J25" s="43">
        <f>SUM(I5:J24)</f>
        <v>3</v>
      </c>
      <c r="K25" s="30"/>
      <c r="L25" s="17"/>
      <c r="M25" s="18">
        <f>SUM(M5:M24)</f>
        <v>2.7</v>
      </c>
      <c r="N25" s="41" t="s">
        <v>38</v>
      </c>
      <c r="O25" s="39">
        <f>SUM(N5:O24)</f>
        <v>8.100000000000001</v>
      </c>
    </row>
    <row r="28" spans="6:8" ht="16.5">
      <c r="F28" t="s">
        <v>33</v>
      </c>
      <c r="G28" s="38">
        <f>ROUND((G25+O25)/(B25+J25),2)</f>
        <v>3.53</v>
      </c>
      <c r="H28" s="38" t="str">
        <f>"("&amp;VLOOKUP(G28,'工作表3'!$A$2:$B$201,2,FALSE)&amp;")"</f>
        <v>(81.88)</v>
      </c>
    </row>
  </sheetData>
  <sheetProtection/>
  <protectedRanges>
    <protectedRange password="C723" sqref="A5:B24 I5:J24" name="範圍1_1"/>
  </protectedRanges>
  <mergeCells count="84">
    <mergeCell ref="F6:G6"/>
    <mergeCell ref="I6:J6"/>
    <mergeCell ref="N6:O6"/>
    <mergeCell ref="A4:B4"/>
    <mergeCell ref="F4:G4"/>
    <mergeCell ref="I4:J4"/>
    <mergeCell ref="A9:B9"/>
    <mergeCell ref="F9:G9"/>
    <mergeCell ref="I9:J9"/>
    <mergeCell ref="N9:O9"/>
    <mergeCell ref="N4:O4"/>
    <mergeCell ref="A5:B5"/>
    <mergeCell ref="F5:G5"/>
    <mergeCell ref="I5:J5"/>
    <mergeCell ref="N5:O5"/>
    <mergeCell ref="A6:B6"/>
    <mergeCell ref="N7:O7"/>
    <mergeCell ref="A8:B8"/>
    <mergeCell ref="F8:G8"/>
    <mergeCell ref="I8:J8"/>
    <mergeCell ref="N8:O8"/>
    <mergeCell ref="A7:B7"/>
    <mergeCell ref="F7:G7"/>
    <mergeCell ref="I7:J7"/>
    <mergeCell ref="I10:J10"/>
    <mergeCell ref="N10:O10"/>
    <mergeCell ref="A11:B11"/>
    <mergeCell ref="F11:G11"/>
    <mergeCell ref="I11:J11"/>
    <mergeCell ref="N11:O11"/>
    <mergeCell ref="A10:B10"/>
    <mergeCell ref="F10:G10"/>
    <mergeCell ref="I12:J12"/>
    <mergeCell ref="N12:O12"/>
    <mergeCell ref="A13:B13"/>
    <mergeCell ref="F13:G13"/>
    <mergeCell ref="I13:J13"/>
    <mergeCell ref="N13:O13"/>
    <mergeCell ref="A12:B12"/>
    <mergeCell ref="F12:G12"/>
    <mergeCell ref="I14:J14"/>
    <mergeCell ref="N14:O14"/>
    <mergeCell ref="A15:B15"/>
    <mergeCell ref="F15:G15"/>
    <mergeCell ref="I15:J15"/>
    <mergeCell ref="N15:O15"/>
    <mergeCell ref="A14:B14"/>
    <mergeCell ref="F14:G14"/>
    <mergeCell ref="I16:J16"/>
    <mergeCell ref="N16:O16"/>
    <mergeCell ref="A17:B17"/>
    <mergeCell ref="F17:G17"/>
    <mergeCell ref="I17:J17"/>
    <mergeCell ref="N17:O17"/>
    <mergeCell ref="A16:B16"/>
    <mergeCell ref="F16:G16"/>
    <mergeCell ref="I18:J18"/>
    <mergeCell ref="N18:O18"/>
    <mergeCell ref="A19:B19"/>
    <mergeCell ref="F19:G19"/>
    <mergeCell ref="I19:J19"/>
    <mergeCell ref="N19:O19"/>
    <mergeCell ref="A18:B18"/>
    <mergeCell ref="F18:G18"/>
    <mergeCell ref="A22:B22"/>
    <mergeCell ref="F22:G22"/>
    <mergeCell ref="I20:J20"/>
    <mergeCell ref="N20:O20"/>
    <mergeCell ref="A21:B21"/>
    <mergeCell ref="F21:G21"/>
    <mergeCell ref="I21:J21"/>
    <mergeCell ref="N21:O21"/>
    <mergeCell ref="A20:B20"/>
    <mergeCell ref="F20:G20"/>
    <mergeCell ref="I24:J24"/>
    <mergeCell ref="N24:O24"/>
    <mergeCell ref="I22:J22"/>
    <mergeCell ref="N22:O22"/>
    <mergeCell ref="A23:B23"/>
    <mergeCell ref="F23:G23"/>
    <mergeCell ref="I23:J23"/>
    <mergeCell ref="N23:O23"/>
    <mergeCell ref="A24:B24"/>
    <mergeCell ref="F24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2" sqref="A12"/>
    </sheetView>
  </sheetViews>
  <sheetFormatPr defaultColWidth="9.00390625" defaultRowHeight="15.75"/>
  <sheetData>
    <row r="1" spans="1:4" ht="16.5">
      <c r="A1" s="17" t="s">
        <v>2</v>
      </c>
      <c r="B1" s="17" t="s">
        <v>1</v>
      </c>
      <c r="C1" s="17" t="s">
        <v>19</v>
      </c>
      <c r="D1" s="17" t="s">
        <v>1</v>
      </c>
    </row>
    <row r="2" spans="1:4" ht="18.75">
      <c r="A2" s="1">
        <v>1</v>
      </c>
      <c r="B2" s="4">
        <v>0</v>
      </c>
      <c r="C2" s="17" t="s">
        <v>8</v>
      </c>
      <c r="D2" s="4">
        <v>0</v>
      </c>
    </row>
    <row r="3" spans="1:4" ht="18.75">
      <c r="A3" s="1">
        <v>50</v>
      </c>
      <c r="B3" s="2">
        <v>1</v>
      </c>
      <c r="C3" s="17" t="s">
        <v>18</v>
      </c>
      <c r="D3" s="2">
        <v>1</v>
      </c>
    </row>
    <row r="4" spans="1:4" ht="18.75">
      <c r="A4" s="1">
        <v>60</v>
      </c>
      <c r="B4" s="2">
        <v>1.7</v>
      </c>
      <c r="C4" s="17" t="s">
        <v>17</v>
      </c>
      <c r="D4" s="2">
        <v>1.7</v>
      </c>
    </row>
    <row r="5" spans="1:4" ht="18.75">
      <c r="A5" s="3">
        <v>63</v>
      </c>
      <c r="B5" s="2">
        <v>2</v>
      </c>
      <c r="C5" s="17" t="s">
        <v>16</v>
      </c>
      <c r="D5" s="2">
        <v>2</v>
      </c>
    </row>
    <row r="6" spans="1:4" ht="18.75">
      <c r="A6" s="1">
        <v>67</v>
      </c>
      <c r="B6" s="2">
        <v>2.3</v>
      </c>
      <c r="C6" s="17" t="s">
        <v>15</v>
      </c>
      <c r="D6" s="2">
        <v>2.3</v>
      </c>
    </row>
    <row r="7" spans="1:4" ht="18.75">
      <c r="A7" s="1">
        <v>70</v>
      </c>
      <c r="B7" s="2">
        <v>2.7</v>
      </c>
      <c r="C7" s="17" t="s">
        <v>14</v>
      </c>
      <c r="D7" s="2">
        <v>2.7</v>
      </c>
    </row>
    <row r="8" spans="1:4" ht="18.75">
      <c r="A8" s="3">
        <v>73</v>
      </c>
      <c r="B8" s="2">
        <v>3</v>
      </c>
      <c r="C8" s="17" t="s">
        <v>13</v>
      </c>
      <c r="D8" s="2">
        <v>3</v>
      </c>
    </row>
    <row r="9" spans="1:4" ht="18.75">
      <c r="A9" s="1">
        <v>77</v>
      </c>
      <c r="B9" s="2">
        <v>3.3</v>
      </c>
      <c r="C9" s="17" t="s">
        <v>12</v>
      </c>
      <c r="D9" s="2">
        <v>3.3</v>
      </c>
    </row>
    <row r="10" spans="1:4" ht="18.75">
      <c r="A10" s="1">
        <v>80</v>
      </c>
      <c r="B10" s="2">
        <v>3.7</v>
      </c>
      <c r="C10" s="17" t="s">
        <v>11</v>
      </c>
      <c r="D10" s="2">
        <v>3.7</v>
      </c>
    </row>
    <row r="11" spans="1:4" ht="18.75">
      <c r="A11" s="1">
        <v>85</v>
      </c>
      <c r="B11" s="2">
        <v>4</v>
      </c>
      <c r="C11" s="17" t="s">
        <v>10</v>
      </c>
      <c r="D11" s="2">
        <v>4</v>
      </c>
    </row>
    <row r="12" spans="1:4" ht="18.75">
      <c r="A12" s="3">
        <v>90</v>
      </c>
      <c r="B12" s="2">
        <v>4.3</v>
      </c>
      <c r="C12" s="17" t="s">
        <v>9</v>
      </c>
      <c r="D12" s="2">
        <v>4.3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1"/>
  <sheetViews>
    <sheetView zoomScalePageLayoutView="0" workbookViewId="0" topLeftCell="A145">
      <selection activeCell="B171" sqref="B171"/>
    </sheetView>
  </sheetViews>
  <sheetFormatPr defaultColWidth="9.00390625" defaultRowHeight="15.75"/>
  <cols>
    <col min="1" max="2" width="9.00390625" style="15" customWidth="1"/>
  </cols>
  <sheetData>
    <row r="1" spans="1:2" ht="16.5">
      <c r="A1" s="5" t="s">
        <v>3</v>
      </c>
      <c r="B1" s="6" t="s">
        <v>4</v>
      </c>
    </row>
    <row r="2" spans="1:2" ht="16.5">
      <c r="A2" s="7">
        <v>2.31</v>
      </c>
      <c r="B2" s="7">
        <v>69.08</v>
      </c>
    </row>
    <row r="3" spans="1:2" ht="16.5">
      <c r="A3" s="7">
        <v>2.32</v>
      </c>
      <c r="B3" s="7">
        <v>69.15</v>
      </c>
    </row>
    <row r="4" spans="1:2" ht="16.5">
      <c r="A4" s="7">
        <v>2.33</v>
      </c>
      <c r="B4" s="7">
        <v>69.23</v>
      </c>
    </row>
    <row r="5" spans="1:2" ht="16.5">
      <c r="A5" s="7">
        <v>2.34</v>
      </c>
      <c r="B5" s="7">
        <v>69.3</v>
      </c>
    </row>
    <row r="6" spans="1:2" ht="16.5">
      <c r="A6" s="7">
        <v>2.35</v>
      </c>
      <c r="B6" s="7">
        <v>69.38</v>
      </c>
    </row>
    <row r="7" spans="1:2" ht="16.5">
      <c r="A7" s="7">
        <v>2.36</v>
      </c>
      <c r="B7" s="7">
        <v>69.45</v>
      </c>
    </row>
    <row r="8" spans="1:2" ht="16.5">
      <c r="A8" s="7">
        <v>2.37</v>
      </c>
      <c r="B8" s="7">
        <v>69.53</v>
      </c>
    </row>
    <row r="9" spans="1:2" ht="16.5">
      <c r="A9" s="7">
        <v>2.38</v>
      </c>
      <c r="B9" s="7">
        <v>69.6</v>
      </c>
    </row>
    <row r="10" spans="1:2" ht="16.5">
      <c r="A10" s="7">
        <v>2.39</v>
      </c>
      <c r="B10" s="7">
        <v>69.68</v>
      </c>
    </row>
    <row r="11" spans="1:2" ht="16.5">
      <c r="A11" s="7">
        <v>2.4</v>
      </c>
      <c r="B11" s="7">
        <v>69.75</v>
      </c>
    </row>
    <row r="12" spans="1:2" ht="16.5">
      <c r="A12" s="7">
        <v>2.41</v>
      </c>
      <c r="B12" s="7">
        <v>69.83</v>
      </c>
    </row>
    <row r="13" spans="1:2" ht="16.5">
      <c r="A13" s="7">
        <v>2.42</v>
      </c>
      <c r="B13" s="7">
        <v>69.9</v>
      </c>
    </row>
    <row r="14" spans="1:2" ht="16.5">
      <c r="A14" s="7">
        <v>2.43</v>
      </c>
      <c r="B14" s="7">
        <v>69.98</v>
      </c>
    </row>
    <row r="15" spans="1:2" ht="16.5">
      <c r="A15" s="7">
        <v>2.44</v>
      </c>
      <c r="B15" s="7">
        <v>70.05</v>
      </c>
    </row>
    <row r="16" spans="1:2" ht="16.5">
      <c r="A16" s="7">
        <v>2.45</v>
      </c>
      <c r="B16" s="7">
        <v>70.13</v>
      </c>
    </row>
    <row r="17" spans="1:2" ht="16.5">
      <c r="A17" s="7">
        <v>2.46</v>
      </c>
      <c r="B17" s="7">
        <v>70.2</v>
      </c>
    </row>
    <row r="18" spans="1:2" ht="16.5">
      <c r="A18" s="7">
        <v>2.47</v>
      </c>
      <c r="B18" s="7">
        <v>70.28</v>
      </c>
    </row>
    <row r="19" spans="1:2" ht="16.5">
      <c r="A19" s="7">
        <v>2.48</v>
      </c>
      <c r="B19" s="7">
        <v>70.35</v>
      </c>
    </row>
    <row r="20" spans="1:2" ht="16.5">
      <c r="A20" s="7">
        <v>2.49</v>
      </c>
      <c r="B20" s="7">
        <v>70.43</v>
      </c>
    </row>
    <row r="21" spans="1:2" ht="16.5">
      <c r="A21" s="7">
        <v>2.5</v>
      </c>
      <c r="B21" s="7">
        <v>70.5</v>
      </c>
    </row>
    <row r="22" spans="1:2" ht="16.5">
      <c r="A22" s="7">
        <v>2.51</v>
      </c>
      <c r="B22" s="7">
        <v>70.58</v>
      </c>
    </row>
    <row r="23" spans="1:2" ht="16.5">
      <c r="A23" s="7">
        <v>2.52</v>
      </c>
      <c r="B23" s="7">
        <v>70.65</v>
      </c>
    </row>
    <row r="24" spans="1:2" ht="16.5">
      <c r="A24" s="7">
        <v>2.53</v>
      </c>
      <c r="B24" s="7">
        <v>70.73</v>
      </c>
    </row>
    <row r="25" spans="1:2" ht="16.5">
      <c r="A25" s="7">
        <v>2.54</v>
      </c>
      <c r="B25" s="7">
        <v>70.8</v>
      </c>
    </row>
    <row r="26" spans="1:2" ht="16.5">
      <c r="A26" s="7">
        <v>2.55</v>
      </c>
      <c r="B26" s="7">
        <v>70.88</v>
      </c>
    </row>
    <row r="27" spans="1:2" ht="16.5">
      <c r="A27" s="7">
        <v>2.56</v>
      </c>
      <c r="B27" s="7">
        <v>70.95</v>
      </c>
    </row>
    <row r="28" spans="1:2" ht="16.5">
      <c r="A28" s="7">
        <v>2.57</v>
      </c>
      <c r="B28" s="7">
        <v>71.03</v>
      </c>
    </row>
    <row r="29" spans="1:2" ht="16.5">
      <c r="A29" s="7">
        <v>2.58</v>
      </c>
      <c r="B29" s="7">
        <v>71.1</v>
      </c>
    </row>
    <row r="30" spans="1:2" ht="16.5">
      <c r="A30" s="7">
        <v>2.59</v>
      </c>
      <c r="B30" s="7">
        <v>71.18</v>
      </c>
    </row>
    <row r="31" spans="1:2" ht="16.5">
      <c r="A31" s="7">
        <v>2.6</v>
      </c>
      <c r="B31" s="7">
        <v>71.25</v>
      </c>
    </row>
    <row r="32" spans="1:2" ht="16.5">
      <c r="A32" s="7">
        <v>2.61</v>
      </c>
      <c r="B32" s="7">
        <v>71.33</v>
      </c>
    </row>
    <row r="33" spans="1:2" ht="16.5">
      <c r="A33" s="7">
        <v>2.62</v>
      </c>
      <c r="B33" s="7">
        <v>71.4</v>
      </c>
    </row>
    <row r="34" spans="1:2" ht="16.5">
      <c r="A34" s="7">
        <v>2.63</v>
      </c>
      <c r="B34" s="7">
        <v>71.48</v>
      </c>
    </row>
    <row r="35" spans="1:2" ht="16.5">
      <c r="A35" s="7">
        <v>2.64</v>
      </c>
      <c r="B35" s="7">
        <v>71.55</v>
      </c>
    </row>
    <row r="36" spans="1:2" ht="16.5">
      <c r="A36" s="7">
        <v>2.65</v>
      </c>
      <c r="B36" s="7">
        <v>71.63</v>
      </c>
    </row>
    <row r="37" spans="1:2" ht="16.5">
      <c r="A37" s="7">
        <v>2.66</v>
      </c>
      <c r="B37" s="7">
        <v>71.7</v>
      </c>
    </row>
    <row r="38" spans="1:2" ht="16.5">
      <c r="A38" s="7">
        <v>2.67</v>
      </c>
      <c r="B38" s="7">
        <v>71.78</v>
      </c>
    </row>
    <row r="39" spans="1:2" ht="16.5">
      <c r="A39" s="7">
        <v>2.68</v>
      </c>
      <c r="B39" s="7">
        <v>71.85</v>
      </c>
    </row>
    <row r="40" spans="1:2" ht="16.5">
      <c r="A40" s="7">
        <v>2.69</v>
      </c>
      <c r="B40" s="7">
        <v>71.93</v>
      </c>
    </row>
    <row r="41" spans="1:2" ht="16.5">
      <c r="A41" s="8">
        <v>2.7</v>
      </c>
      <c r="B41" s="8">
        <v>72</v>
      </c>
    </row>
    <row r="42" spans="1:2" ht="16.5">
      <c r="A42" s="7">
        <v>2.71</v>
      </c>
      <c r="B42" s="7">
        <v>72.13</v>
      </c>
    </row>
    <row r="43" spans="1:2" ht="16.5">
      <c r="A43" s="7">
        <v>2.72</v>
      </c>
      <c r="B43" s="7">
        <v>72.27</v>
      </c>
    </row>
    <row r="44" spans="1:2" ht="16.5">
      <c r="A44" s="7">
        <v>2.73</v>
      </c>
      <c r="B44" s="7">
        <v>72.4</v>
      </c>
    </row>
    <row r="45" spans="1:2" ht="16.5">
      <c r="A45" s="7">
        <v>2.74</v>
      </c>
      <c r="B45" s="7">
        <v>72.53</v>
      </c>
    </row>
    <row r="46" spans="1:2" ht="16.5">
      <c r="A46" s="7">
        <v>2.75</v>
      </c>
      <c r="B46" s="7">
        <v>72.67</v>
      </c>
    </row>
    <row r="47" spans="1:2" ht="16.5">
      <c r="A47" s="7">
        <v>2.76</v>
      </c>
      <c r="B47" s="7">
        <v>72.8</v>
      </c>
    </row>
    <row r="48" spans="1:2" ht="16.5">
      <c r="A48" s="7">
        <v>2.77</v>
      </c>
      <c r="B48" s="7">
        <v>72.93</v>
      </c>
    </row>
    <row r="49" spans="1:2" ht="16.5">
      <c r="A49" s="7">
        <v>2.78</v>
      </c>
      <c r="B49" s="7">
        <v>73.07</v>
      </c>
    </row>
    <row r="50" spans="1:2" ht="16.5">
      <c r="A50" s="7">
        <v>2.79</v>
      </c>
      <c r="B50" s="7">
        <v>73.2</v>
      </c>
    </row>
    <row r="51" spans="1:2" ht="16.5">
      <c r="A51" s="7">
        <v>2.8</v>
      </c>
      <c r="B51" s="7">
        <v>73.33</v>
      </c>
    </row>
    <row r="52" spans="1:2" ht="16.5">
      <c r="A52" s="7">
        <v>2.81</v>
      </c>
      <c r="B52" s="7">
        <v>73.47</v>
      </c>
    </row>
    <row r="53" spans="1:2" ht="16.5">
      <c r="A53" s="7">
        <v>2.82</v>
      </c>
      <c r="B53" s="7">
        <v>73.6</v>
      </c>
    </row>
    <row r="54" spans="1:2" ht="16.5">
      <c r="A54" s="7">
        <v>2.83</v>
      </c>
      <c r="B54" s="7">
        <v>73.73</v>
      </c>
    </row>
    <row r="55" spans="1:2" ht="16.5">
      <c r="A55" s="7">
        <v>2.84</v>
      </c>
      <c r="B55" s="7">
        <v>73.87</v>
      </c>
    </row>
    <row r="56" spans="1:2" ht="16.5">
      <c r="A56" s="7">
        <v>2.85</v>
      </c>
      <c r="B56" s="7">
        <v>74</v>
      </c>
    </row>
    <row r="57" spans="1:2" ht="16.5">
      <c r="A57" s="7">
        <v>2.86</v>
      </c>
      <c r="B57" s="7">
        <v>74.13</v>
      </c>
    </row>
    <row r="58" spans="1:2" ht="16.5">
      <c r="A58" s="7">
        <v>2.87</v>
      </c>
      <c r="B58" s="7">
        <v>74.27</v>
      </c>
    </row>
    <row r="59" spans="1:2" ht="16.5">
      <c r="A59" s="7">
        <v>2.88</v>
      </c>
      <c r="B59" s="7">
        <v>74.4</v>
      </c>
    </row>
    <row r="60" spans="1:2" ht="16.5">
      <c r="A60" s="7">
        <v>2.89</v>
      </c>
      <c r="B60" s="7">
        <v>74.53</v>
      </c>
    </row>
    <row r="61" spans="1:2" ht="16.5">
      <c r="A61" s="7">
        <v>2.9</v>
      </c>
      <c r="B61" s="7">
        <v>74.67</v>
      </c>
    </row>
    <row r="62" spans="1:2" ht="16.5">
      <c r="A62" s="7">
        <v>2.91</v>
      </c>
      <c r="B62" s="7">
        <v>74.8</v>
      </c>
    </row>
    <row r="63" spans="1:2" ht="16.5">
      <c r="A63" s="7">
        <v>2.92</v>
      </c>
      <c r="B63" s="7">
        <v>74.93</v>
      </c>
    </row>
    <row r="64" spans="1:2" ht="16.5">
      <c r="A64" s="7">
        <v>2.93</v>
      </c>
      <c r="B64" s="7">
        <v>75.07</v>
      </c>
    </row>
    <row r="65" spans="1:2" ht="16.5">
      <c r="A65" s="7">
        <v>2.94</v>
      </c>
      <c r="B65" s="7">
        <v>75.2</v>
      </c>
    </row>
    <row r="66" spans="1:2" ht="16.5">
      <c r="A66" s="7">
        <v>2.95</v>
      </c>
      <c r="B66" s="7">
        <v>75.33</v>
      </c>
    </row>
    <row r="67" spans="1:2" ht="16.5">
      <c r="A67" s="7">
        <v>2.96</v>
      </c>
      <c r="B67" s="7">
        <v>75.47</v>
      </c>
    </row>
    <row r="68" spans="1:2" ht="16.5">
      <c r="A68" s="7">
        <v>2.97</v>
      </c>
      <c r="B68" s="7">
        <v>75.6</v>
      </c>
    </row>
    <row r="69" spans="1:2" ht="16.5">
      <c r="A69" s="7">
        <v>2.98</v>
      </c>
      <c r="B69" s="7">
        <v>75.73</v>
      </c>
    </row>
    <row r="70" spans="1:2" ht="16.5">
      <c r="A70" s="7">
        <v>2.99</v>
      </c>
      <c r="B70" s="7">
        <v>75.87</v>
      </c>
    </row>
    <row r="71" spans="1:2" ht="16.5">
      <c r="A71" s="8">
        <v>3</v>
      </c>
      <c r="B71" s="8">
        <v>76</v>
      </c>
    </row>
    <row r="72" spans="1:2" ht="16.5">
      <c r="A72" s="7">
        <v>3.01</v>
      </c>
      <c r="B72" s="7">
        <v>76.1</v>
      </c>
    </row>
    <row r="73" spans="1:2" ht="16.5">
      <c r="A73" s="7">
        <v>3.02</v>
      </c>
      <c r="B73" s="7">
        <v>76.2</v>
      </c>
    </row>
    <row r="74" spans="1:2" ht="16.5">
      <c r="A74" s="7">
        <v>3.03</v>
      </c>
      <c r="B74" s="7">
        <v>76.3</v>
      </c>
    </row>
    <row r="75" spans="1:2" ht="16.5">
      <c r="A75" s="7">
        <v>3.04</v>
      </c>
      <c r="B75" s="7">
        <v>76.4</v>
      </c>
    </row>
    <row r="76" spans="1:2" ht="16.5">
      <c r="A76" s="7">
        <v>3.05</v>
      </c>
      <c r="B76" s="7">
        <v>76.5</v>
      </c>
    </row>
    <row r="77" spans="1:2" ht="16.5">
      <c r="A77" s="7">
        <v>3.06</v>
      </c>
      <c r="B77" s="7">
        <v>76.6</v>
      </c>
    </row>
    <row r="78" spans="1:2" ht="16.5">
      <c r="A78" s="7">
        <v>3.07</v>
      </c>
      <c r="B78" s="7">
        <v>76.7</v>
      </c>
    </row>
    <row r="79" spans="1:2" ht="16.5">
      <c r="A79" s="7">
        <v>3.08</v>
      </c>
      <c r="B79" s="7">
        <v>76.8</v>
      </c>
    </row>
    <row r="80" spans="1:2" ht="16.5">
      <c r="A80" s="7">
        <v>3.09</v>
      </c>
      <c r="B80" s="7">
        <v>76.9</v>
      </c>
    </row>
    <row r="81" spans="1:2" ht="16.5">
      <c r="A81" s="7">
        <v>3.1</v>
      </c>
      <c r="B81" s="7">
        <v>77</v>
      </c>
    </row>
    <row r="82" spans="1:2" ht="16.5">
      <c r="A82" s="7">
        <v>3.11</v>
      </c>
      <c r="B82" s="7">
        <v>77.1</v>
      </c>
    </row>
    <row r="83" spans="1:2" ht="16.5">
      <c r="A83" s="7">
        <v>3.12</v>
      </c>
      <c r="B83" s="7">
        <v>77.2</v>
      </c>
    </row>
    <row r="84" spans="1:2" ht="16.5">
      <c r="A84" s="7">
        <v>3.13</v>
      </c>
      <c r="B84" s="7">
        <v>77.3</v>
      </c>
    </row>
    <row r="85" spans="1:2" ht="16.5">
      <c r="A85" s="7">
        <v>3.14</v>
      </c>
      <c r="B85" s="7">
        <v>77.4</v>
      </c>
    </row>
    <row r="86" spans="1:2" ht="16.5">
      <c r="A86" s="7">
        <v>3.15</v>
      </c>
      <c r="B86" s="7">
        <v>77.5</v>
      </c>
    </row>
    <row r="87" spans="1:2" ht="16.5">
      <c r="A87" s="7">
        <v>3.16</v>
      </c>
      <c r="B87" s="7">
        <v>77.6</v>
      </c>
    </row>
    <row r="88" spans="1:2" ht="16.5">
      <c r="A88" s="7">
        <v>3.17</v>
      </c>
      <c r="B88" s="7">
        <v>77.7</v>
      </c>
    </row>
    <row r="89" spans="1:2" ht="16.5">
      <c r="A89" s="7">
        <v>3.18</v>
      </c>
      <c r="B89" s="7">
        <v>77.8</v>
      </c>
    </row>
    <row r="90" spans="1:2" ht="16.5">
      <c r="A90" s="7">
        <v>3.19</v>
      </c>
      <c r="B90" s="7">
        <v>77.9</v>
      </c>
    </row>
    <row r="91" spans="1:2" ht="16.5">
      <c r="A91" s="7">
        <v>3.2</v>
      </c>
      <c r="B91" s="7">
        <v>78</v>
      </c>
    </row>
    <row r="92" spans="1:2" ht="16.5">
      <c r="A92" s="7">
        <v>3.21</v>
      </c>
      <c r="B92" s="9">
        <v>78.1</v>
      </c>
    </row>
    <row r="93" spans="1:2" ht="16.5">
      <c r="A93" s="10">
        <v>3.22</v>
      </c>
      <c r="B93" s="11">
        <v>78.2</v>
      </c>
    </row>
    <row r="94" spans="1:2" ht="16.5">
      <c r="A94" s="10">
        <v>3.23</v>
      </c>
      <c r="B94" s="11">
        <v>78.3</v>
      </c>
    </row>
    <row r="95" spans="1:2" ht="16.5">
      <c r="A95" s="10">
        <v>3.24</v>
      </c>
      <c r="B95" s="11">
        <v>78.4</v>
      </c>
    </row>
    <row r="96" spans="1:2" ht="16.5">
      <c r="A96" s="10">
        <v>3.25</v>
      </c>
      <c r="B96" s="11">
        <v>78.5</v>
      </c>
    </row>
    <row r="97" spans="1:2" ht="16.5">
      <c r="A97" s="10">
        <v>3.26</v>
      </c>
      <c r="B97" s="11">
        <v>78.6</v>
      </c>
    </row>
    <row r="98" spans="1:2" ht="16.5">
      <c r="A98" s="10">
        <v>3.27</v>
      </c>
      <c r="B98" s="11">
        <v>78.7</v>
      </c>
    </row>
    <row r="99" spans="1:2" ht="16.5">
      <c r="A99" s="10">
        <v>3.28</v>
      </c>
      <c r="B99" s="11">
        <v>78.8</v>
      </c>
    </row>
    <row r="100" spans="1:2" ht="16.5">
      <c r="A100" s="10">
        <v>3.29</v>
      </c>
      <c r="B100" s="11">
        <v>78.9</v>
      </c>
    </row>
    <row r="101" spans="1:2" ht="16.5">
      <c r="A101" s="12">
        <v>3.3</v>
      </c>
      <c r="B101" s="13">
        <v>79</v>
      </c>
    </row>
    <row r="102" spans="1:2" ht="16.5">
      <c r="A102" s="10">
        <v>3.31</v>
      </c>
      <c r="B102" s="11">
        <v>79.13</v>
      </c>
    </row>
    <row r="103" spans="1:2" ht="16.5">
      <c r="A103" s="10">
        <v>3.32</v>
      </c>
      <c r="B103" s="11">
        <v>79.25</v>
      </c>
    </row>
    <row r="104" spans="1:2" ht="16.5">
      <c r="A104" s="10">
        <v>3.33</v>
      </c>
      <c r="B104" s="11">
        <v>79.38</v>
      </c>
    </row>
    <row r="105" spans="1:2" ht="16.5">
      <c r="A105" s="10">
        <v>3.34</v>
      </c>
      <c r="B105" s="11">
        <v>79.5</v>
      </c>
    </row>
    <row r="106" spans="1:2" ht="16.5">
      <c r="A106" s="10">
        <v>3.35</v>
      </c>
      <c r="B106" s="11">
        <v>79.63</v>
      </c>
    </row>
    <row r="107" spans="1:2" ht="16.5">
      <c r="A107" s="10">
        <v>3.36</v>
      </c>
      <c r="B107" s="11">
        <v>79.75</v>
      </c>
    </row>
    <row r="108" spans="1:2" ht="16.5">
      <c r="A108" s="10">
        <v>3.37</v>
      </c>
      <c r="B108" s="11">
        <v>79.88</v>
      </c>
    </row>
    <row r="109" spans="1:2" ht="16.5">
      <c r="A109" s="10">
        <v>3.38</v>
      </c>
      <c r="B109" s="11">
        <v>80</v>
      </c>
    </row>
    <row r="110" spans="1:2" ht="16.5">
      <c r="A110" s="10">
        <v>3.39</v>
      </c>
      <c r="B110" s="11">
        <v>80.13</v>
      </c>
    </row>
    <row r="111" spans="1:2" ht="16.5">
      <c r="A111" s="10">
        <v>3.4</v>
      </c>
      <c r="B111" s="11">
        <v>80.25</v>
      </c>
    </row>
    <row r="112" spans="1:2" ht="16.5">
      <c r="A112" s="10">
        <v>3.41</v>
      </c>
      <c r="B112" s="11">
        <v>80.38</v>
      </c>
    </row>
    <row r="113" spans="1:2" ht="16.5">
      <c r="A113" s="10">
        <v>3.42</v>
      </c>
      <c r="B113" s="11">
        <v>80.5</v>
      </c>
    </row>
    <row r="114" spans="1:2" ht="16.5">
      <c r="A114" s="10">
        <v>3.43</v>
      </c>
      <c r="B114" s="11">
        <v>80.63</v>
      </c>
    </row>
    <row r="115" spans="1:2" ht="16.5">
      <c r="A115" s="10">
        <v>3.44</v>
      </c>
      <c r="B115" s="11">
        <v>80.75</v>
      </c>
    </row>
    <row r="116" spans="1:2" ht="16.5">
      <c r="A116" s="10">
        <v>3.45</v>
      </c>
      <c r="B116" s="11">
        <v>80.88</v>
      </c>
    </row>
    <row r="117" spans="1:2" ht="16.5">
      <c r="A117" s="10">
        <v>3.46</v>
      </c>
      <c r="B117" s="11">
        <v>81</v>
      </c>
    </row>
    <row r="118" spans="1:2" ht="16.5">
      <c r="A118" s="10">
        <v>3.47</v>
      </c>
      <c r="B118" s="11">
        <v>81.13</v>
      </c>
    </row>
    <row r="119" spans="1:2" ht="16.5">
      <c r="A119" s="10">
        <v>3.48</v>
      </c>
      <c r="B119" s="11">
        <v>81.25</v>
      </c>
    </row>
    <row r="120" spans="1:2" ht="16.5">
      <c r="A120" s="10">
        <v>3.49</v>
      </c>
      <c r="B120" s="11">
        <v>81.38</v>
      </c>
    </row>
    <row r="121" spans="1:2" ht="16.5">
      <c r="A121" s="10">
        <v>3.5</v>
      </c>
      <c r="B121" s="11">
        <v>81.5</v>
      </c>
    </row>
    <row r="122" spans="1:2" ht="16.5">
      <c r="A122" s="10">
        <v>3.51</v>
      </c>
      <c r="B122" s="11">
        <v>81.63</v>
      </c>
    </row>
    <row r="123" spans="1:2" ht="16.5">
      <c r="A123" s="10">
        <v>3.52</v>
      </c>
      <c r="B123" s="11">
        <v>81.75</v>
      </c>
    </row>
    <row r="124" spans="1:2" ht="16.5">
      <c r="A124" s="10">
        <v>3.53</v>
      </c>
      <c r="B124" s="11">
        <v>81.88</v>
      </c>
    </row>
    <row r="125" spans="1:2" ht="16.5">
      <c r="A125" s="10">
        <v>3.54</v>
      </c>
      <c r="B125" s="11">
        <v>82</v>
      </c>
    </row>
    <row r="126" spans="1:2" ht="16.5">
      <c r="A126" s="10">
        <v>3.55</v>
      </c>
      <c r="B126" s="11">
        <v>82.13</v>
      </c>
    </row>
    <row r="127" spans="1:2" ht="16.5">
      <c r="A127" s="10">
        <v>3.56</v>
      </c>
      <c r="B127" s="11">
        <v>82.25</v>
      </c>
    </row>
    <row r="128" spans="1:2" ht="16.5">
      <c r="A128" s="10">
        <v>3.57</v>
      </c>
      <c r="B128" s="11">
        <v>82.38</v>
      </c>
    </row>
    <row r="129" spans="1:2" ht="16.5">
      <c r="A129" s="10">
        <v>3.58</v>
      </c>
      <c r="B129" s="11">
        <v>82.5</v>
      </c>
    </row>
    <row r="130" spans="1:2" ht="16.5">
      <c r="A130" s="10">
        <v>3.59</v>
      </c>
      <c r="B130" s="11">
        <v>82.63</v>
      </c>
    </row>
    <row r="131" spans="1:2" ht="16.5">
      <c r="A131" s="10">
        <v>3.6</v>
      </c>
      <c r="B131" s="11">
        <v>82.75</v>
      </c>
    </row>
    <row r="132" spans="1:2" ht="16.5">
      <c r="A132" s="10">
        <v>3.61</v>
      </c>
      <c r="B132" s="11">
        <v>82.88</v>
      </c>
    </row>
    <row r="133" spans="1:2" ht="16.5">
      <c r="A133" s="10">
        <v>3.62</v>
      </c>
      <c r="B133" s="11">
        <v>83</v>
      </c>
    </row>
    <row r="134" spans="1:2" ht="16.5">
      <c r="A134" s="10">
        <v>3.63</v>
      </c>
      <c r="B134" s="11">
        <v>83.13</v>
      </c>
    </row>
    <row r="135" spans="1:2" ht="16.5">
      <c r="A135" s="10">
        <v>3.64</v>
      </c>
      <c r="B135" s="11">
        <v>83.25</v>
      </c>
    </row>
    <row r="136" spans="1:2" ht="16.5">
      <c r="A136" s="10">
        <v>3.65</v>
      </c>
      <c r="B136" s="11">
        <v>83.38</v>
      </c>
    </row>
    <row r="137" spans="1:2" ht="16.5">
      <c r="A137" s="10">
        <v>3.66</v>
      </c>
      <c r="B137" s="11">
        <v>83.5</v>
      </c>
    </row>
    <row r="138" spans="1:2" ht="16.5">
      <c r="A138" s="10">
        <v>3.67</v>
      </c>
      <c r="B138" s="11">
        <v>83.63</v>
      </c>
    </row>
    <row r="139" spans="1:2" ht="16.5">
      <c r="A139" s="10">
        <v>3.68</v>
      </c>
      <c r="B139" s="11">
        <v>83.75</v>
      </c>
    </row>
    <row r="140" spans="1:2" ht="16.5">
      <c r="A140" s="10">
        <v>3.69</v>
      </c>
      <c r="B140" s="11">
        <v>83.88</v>
      </c>
    </row>
    <row r="141" spans="1:2" ht="16.5">
      <c r="A141" s="12">
        <v>3.7</v>
      </c>
      <c r="B141" s="13">
        <v>84</v>
      </c>
    </row>
    <row r="142" spans="1:2" ht="16.5">
      <c r="A142" s="10">
        <v>3.71</v>
      </c>
      <c r="B142" s="11">
        <v>84.17</v>
      </c>
    </row>
    <row r="143" spans="1:2" ht="16.5">
      <c r="A143" s="10">
        <v>3.72</v>
      </c>
      <c r="B143" s="11">
        <v>84.33</v>
      </c>
    </row>
    <row r="144" spans="1:2" ht="16.5">
      <c r="A144" s="10">
        <v>3.73</v>
      </c>
      <c r="B144" s="11">
        <v>84.5</v>
      </c>
    </row>
    <row r="145" spans="1:2" ht="16.5">
      <c r="A145" s="10">
        <v>3.74</v>
      </c>
      <c r="B145" s="11">
        <v>84.67</v>
      </c>
    </row>
    <row r="146" spans="1:2" ht="16.5">
      <c r="A146" s="10">
        <v>3.75</v>
      </c>
      <c r="B146" s="11">
        <v>84.83</v>
      </c>
    </row>
    <row r="147" spans="1:2" ht="16.5">
      <c r="A147" s="10">
        <v>3.76</v>
      </c>
      <c r="B147" s="11">
        <v>85</v>
      </c>
    </row>
    <row r="148" spans="1:2" ht="16.5">
      <c r="A148" s="10">
        <v>3.77</v>
      </c>
      <c r="B148" s="11">
        <v>85.17</v>
      </c>
    </row>
    <row r="149" spans="1:2" ht="16.5">
      <c r="A149" s="10">
        <v>3.78</v>
      </c>
      <c r="B149" s="11">
        <v>85.33</v>
      </c>
    </row>
    <row r="150" spans="1:2" ht="16.5">
      <c r="A150" s="10">
        <v>3.79</v>
      </c>
      <c r="B150" s="11">
        <v>85.5</v>
      </c>
    </row>
    <row r="151" spans="1:2" ht="16.5">
      <c r="A151" s="10">
        <v>3.8</v>
      </c>
      <c r="B151" s="11">
        <v>85.67</v>
      </c>
    </row>
    <row r="152" spans="1:2" ht="16.5">
      <c r="A152" s="10">
        <v>3.81</v>
      </c>
      <c r="B152" s="11">
        <v>85.83</v>
      </c>
    </row>
    <row r="153" spans="1:2" ht="16.5">
      <c r="A153" s="10">
        <v>3.82</v>
      </c>
      <c r="B153" s="11">
        <v>86</v>
      </c>
    </row>
    <row r="154" spans="1:2" ht="16.5">
      <c r="A154" s="10">
        <v>3.83</v>
      </c>
      <c r="B154" s="11">
        <v>86.17</v>
      </c>
    </row>
    <row r="155" spans="1:2" ht="16.5">
      <c r="A155" s="10">
        <v>3.84</v>
      </c>
      <c r="B155" s="11">
        <v>86.33</v>
      </c>
    </row>
    <row r="156" spans="1:2" ht="16.5">
      <c r="A156" s="10">
        <v>3.85</v>
      </c>
      <c r="B156" s="11">
        <v>86.5</v>
      </c>
    </row>
    <row r="157" spans="1:2" ht="16.5">
      <c r="A157" s="10">
        <v>3.86</v>
      </c>
      <c r="B157" s="11">
        <v>86.67</v>
      </c>
    </row>
    <row r="158" spans="1:2" ht="16.5">
      <c r="A158" s="10">
        <v>3.87</v>
      </c>
      <c r="B158" s="11">
        <v>86.83</v>
      </c>
    </row>
    <row r="159" spans="1:2" ht="16.5">
      <c r="A159" s="10">
        <v>3.88</v>
      </c>
      <c r="B159" s="11">
        <v>87</v>
      </c>
    </row>
    <row r="160" spans="1:2" ht="16.5">
      <c r="A160" s="10">
        <v>3.89</v>
      </c>
      <c r="B160" s="11">
        <v>87.17</v>
      </c>
    </row>
    <row r="161" spans="1:2" ht="16.5">
      <c r="A161" s="10">
        <v>3.9</v>
      </c>
      <c r="B161" s="11">
        <v>87.33</v>
      </c>
    </row>
    <row r="162" spans="1:2" ht="16.5">
      <c r="A162" s="10">
        <v>3.91</v>
      </c>
      <c r="B162" s="11">
        <v>87.5</v>
      </c>
    </row>
    <row r="163" spans="1:2" ht="16.5">
      <c r="A163" s="10">
        <v>3.92</v>
      </c>
      <c r="B163" s="11">
        <v>87.67</v>
      </c>
    </row>
    <row r="164" spans="1:2" ht="16.5">
      <c r="A164" s="10">
        <v>3.93</v>
      </c>
      <c r="B164" s="11">
        <v>87.83</v>
      </c>
    </row>
    <row r="165" spans="1:2" ht="16.5">
      <c r="A165" s="10">
        <v>3.94</v>
      </c>
      <c r="B165" s="11">
        <v>88</v>
      </c>
    </row>
    <row r="166" spans="1:2" ht="16.5">
      <c r="A166" s="10">
        <v>3.95</v>
      </c>
      <c r="B166" s="11">
        <v>88.17</v>
      </c>
    </row>
    <row r="167" spans="1:2" ht="16.5">
      <c r="A167" s="10">
        <v>3.96</v>
      </c>
      <c r="B167" s="11">
        <v>88.33</v>
      </c>
    </row>
    <row r="168" spans="1:2" ht="16.5">
      <c r="A168" s="10">
        <v>3.97</v>
      </c>
      <c r="B168" s="11">
        <v>88.5</v>
      </c>
    </row>
    <row r="169" spans="1:2" ht="16.5">
      <c r="A169" s="10">
        <v>3.98</v>
      </c>
      <c r="B169" s="11">
        <v>88.67</v>
      </c>
    </row>
    <row r="170" spans="1:2" ht="16.5">
      <c r="A170" s="10">
        <v>3.99</v>
      </c>
      <c r="B170" s="11">
        <v>88.83</v>
      </c>
    </row>
    <row r="171" spans="1:2" ht="16.5">
      <c r="A171" s="12">
        <v>4</v>
      </c>
      <c r="B171" s="13">
        <v>89</v>
      </c>
    </row>
    <row r="172" spans="1:2" ht="16.5">
      <c r="A172" s="10">
        <v>4.01</v>
      </c>
      <c r="B172" s="11">
        <v>89.37</v>
      </c>
    </row>
    <row r="173" spans="1:2" ht="16.5">
      <c r="A173" s="10">
        <v>4.02</v>
      </c>
      <c r="B173" s="11">
        <v>89.73</v>
      </c>
    </row>
    <row r="174" spans="1:2" ht="16.5">
      <c r="A174" s="10">
        <v>4.03</v>
      </c>
      <c r="B174" s="11">
        <v>90.1</v>
      </c>
    </row>
    <row r="175" spans="1:2" ht="16.5">
      <c r="A175" s="10">
        <v>4.04</v>
      </c>
      <c r="B175" s="11">
        <v>90.47</v>
      </c>
    </row>
    <row r="176" spans="1:2" ht="16.5">
      <c r="A176" s="10">
        <v>4.05</v>
      </c>
      <c r="B176" s="11">
        <v>90.83</v>
      </c>
    </row>
    <row r="177" spans="1:2" ht="16.5">
      <c r="A177" s="10">
        <v>4.06</v>
      </c>
      <c r="B177" s="11">
        <v>91.2</v>
      </c>
    </row>
    <row r="178" spans="1:2" ht="16.5">
      <c r="A178" s="10">
        <v>4.07</v>
      </c>
      <c r="B178" s="11">
        <v>91.57</v>
      </c>
    </row>
    <row r="179" spans="1:2" ht="16.5">
      <c r="A179" s="10">
        <v>4.08</v>
      </c>
      <c r="B179" s="11">
        <v>91.93</v>
      </c>
    </row>
    <row r="180" spans="1:2" ht="16.5">
      <c r="A180" s="10">
        <v>4.09</v>
      </c>
      <c r="B180" s="11">
        <v>92.3</v>
      </c>
    </row>
    <row r="181" spans="1:2" ht="16.5">
      <c r="A181" s="10">
        <v>4.1</v>
      </c>
      <c r="B181" s="11">
        <v>92.67</v>
      </c>
    </row>
    <row r="182" spans="1:2" ht="16.5">
      <c r="A182" s="10">
        <v>4.11</v>
      </c>
      <c r="B182" s="11">
        <v>93.03</v>
      </c>
    </row>
    <row r="183" spans="1:2" ht="16.5">
      <c r="A183" s="10">
        <v>4.12</v>
      </c>
      <c r="B183" s="11">
        <v>93.4</v>
      </c>
    </row>
    <row r="184" spans="1:2" ht="16.5">
      <c r="A184" s="10">
        <v>4.13</v>
      </c>
      <c r="B184" s="11">
        <v>93.77</v>
      </c>
    </row>
    <row r="185" spans="1:2" ht="16.5">
      <c r="A185" s="10">
        <v>4.14</v>
      </c>
      <c r="B185" s="11">
        <v>94.13</v>
      </c>
    </row>
    <row r="186" spans="1:2" ht="16.5">
      <c r="A186" s="10">
        <v>4.15</v>
      </c>
      <c r="B186" s="11">
        <v>94.5</v>
      </c>
    </row>
    <row r="187" spans="1:2" ht="16.5">
      <c r="A187" s="10">
        <v>4.16</v>
      </c>
      <c r="B187" s="11">
        <v>94.87</v>
      </c>
    </row>
    <row r="188" spans="1:2" ht="16.5">
      <c r="A188" s="10">
        <v>4.17</v>
      </c>
      <c r="B188" s="11">
        <v>95.23</v>
      </c>
    </row>
    <row r="189" spans="1:2" ht="16.5">
      <c r="A189" s="10">
        <v>4.18</v>
      </c>
      <c r="B189" s="11">
        <v>95.6</v>
      </c>
    </row>
    <row r="190" spans="1:2" ht="16.5">
      <c r="A190" s="10">
        <v>4.19</v>
      </c>
      <c r="B190" s="11">
        <v>95.97</v>
      </c>
    </row>
    <row r="191" spans="1:2" ht="16.5">
      <c r="A191" s="10">
        <v>4.2</v>
      </c>
      <c r="B191" s="11">
        <v>96.33</v>
      </c>
    </row>
    <row r="192" spans="1:2" ht="16.5">
      <c r="A192" s="10">
        <v>4.21</v>
      </c>
      <c r="B192" s="11">
        <v>96.7</v>
      </c>
    </row>
    <row r="193" spans="1:2" ht="16.5">
      <c r="A193" s="10">
        <v>4.22</v>
      </c>
      <c r="B193" s="11">
        <v>97.07</v>
      </c>
    </row>
    <row r="194" spans="1:2" ht="16.5">
      <c r="A194" s="10">
        <v>4.23</v>
      </c>
      <c r="B194" s="11">
        <v>97.43</v>
      </c>
    </row>
    <row r="195" spans="1:2" ht="16.5">
      <c r="A195" s="10">
        <v>4.24</v>
      </c>
      <c r="B195" s="11">
        <v>97.8</v>
      </c>
    </row>
    <row r="196" spans="1:2" ht="16.5">
      <c r="A196" s="10">
        <v>4.25</v>
      </c>
      <c r="B196" s="11">
        <v>98.17</v>
      </c>
    </row>
    <row r="197" spans="1:2" ht="16.5">
      <c r="A197" s="10">
        <v>4.26</v>
      </c>
      <c r="B197" s="11">
        <v>98.53</v>
      </c>
    </row>
    <row r="198" spans="1:2" ht="16.5">
      <c r="A198" s="10">
        <v>4.27</v>
      </c>
      <c r="B198" s="11">
        <v>98.9</v>
      </c>
    </row>
    <row r="199" spans="1:2" ht="16.5">
      <c r="A199" s="10">
        <v>4.28</v>
      </c>
      <c r="B199" s="11">
        <v>99.27</v>
      </c>
    </row>
    <row r="200" spans="1:2" ht="16.5">
      <c r="A200" s="10">
        <v>4.29</v>
      </c>
      <c r="B200" s="11">
        <v>99.63</v>
      </c>
    </row>
    <row r="201" spans="1:2" ht="16.5">
      <c r="A201" s="12">
        <v>4.3</v>
      </c>
      <c r="B201" s="14">
        <v>100</v>
      </c>
    </row>
  </sheetData>
  <sheetProtection password="C723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 Ping</dc:creator>
  <cp:keywords/>
  <dc:description/>
  <cp:lastModifiedBy>RubyLiu</cp:lastModifiedBy>
  <dcterms:created xsi:type="dcterms:W3CDTF">2013-10-11T00:39:02Z</dcterms:created>
  <dcterms:modified xsi:type="dcterms:W3CDTF">2015-09-21T03:24:36Z</dcterms:modified>
  <cp:category/>
  <cp:version/>
  <cp:contentType/>
  <cp:contentStatus/>
</cp:coreProperties>
</file>